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activeTab="0"/>
  </bookViews>
  <sheets>
    <sheet name="Towel Rails" sheetId="1" r:id="rId1"/>
  </sheets>
  <definedNames>
    <definedName name="_xlnm.Print_Area" localSheetId="0">'Towel Rails'!$A$2:$P$147</definedName>
    <definedName name="_xlnm.Print_Titles" localSheetId="0">'Towel Rails'!$4:$5</definedName>
  </definedNames>
  <calcPr fullCalcOnLoad="1"/>
</workbook>
</file>

<file path=xl/sharedStrings.xml><?xml version="1.0" encoding="utf-8"?>
<sst xmlns="http://schemas.openxmlformats.org/spreadsheetml/2006/main" count="495" uniqueCount="247">
  <si>
    <t>Model</t>
  </si>
  <si>
    <t>Height x Width</t>
  </si>
  <si>
    <t>Central Heating</t>
  </si>
  <si>
    <t>Electric Only</t>
  </si>
  <si>
    <t>POLISHED</t>
  </si>
  <si>
    <t>SATIN</t>
  </si>
  <si>
    <t>BLACK</t>
  </si>
  <si>
    <t>Ouse 300</t>
  </si>
  <si>
    <t>Ouse 400</t>
  </si>
  <si>
    <t xml:space="preserve">Ouse 520              </t>
  </si>
  <si>
    <t>Ouse 620</t>
  </si>
  <si>
    <t>Ashdown 300</t>
  </si>
  <si>
    <t>Ashdown 400</t>
  </si>
  <si>
    <t xml:space="preserve">Ashdown 520      </t>
  </si>
  <si>
    <t>Ashdown 620</t>
  </si>
  <si>
    <t>Findon</t>
  </si>
  <si>
    <t>Newick 750</t>
  </si>
  <si>
    <t>Newick 1000</t>
  </si>
  <si>
    <t>Newick 1200</t>
  </si>
  <si>
    <t>Coombe</t>
  </si>
  <si>
    <t>Ansty</t>
  </si>
  <si>
    <t>Cinder</t>
  </si>
  <si>
    <t>Rusper</t>
  </si>
  <si>
    <t>Buxted</t>
  </si>
  <si>
    <t>Pevensey</t>
  </si>
  <si>
    <t>Lindfield</t>
  </si>
  <si>
    <t>Ardingly</t>
  </si>
  <si>
    <t>Newhaven</t>
  </si>
  <si>
    <t>Steyning 300</t>
  </si>
  <si>
    <t>Steyning 400</t>
  </si>
  <si>
    <t>Steyning 520</t>
  </si>
  <si>
    <t>Steyning 620</t>
  </si>
  <si>
    <t>Alfriston 650/520</t>
  </si>
  <si>
    <t>Alfriston 650/1000</t>
  </si>
  <si>
    <t>Alfriston 1260/520</t>
  </si>
  <si>
    <t>Lewes 560</t>
  </si>
  <si>
    <t>Lewes 980</t>
  </si>
  <si>
    <t>Lewes 1400</t>
  </si>
  <si>
    <t>Beacon 400</t>
  </si>
  <si>
    <t>Beacon 520</t>
  </si>
  <si>
    <t>Beacon 620</t>
  </si>
  <si>
    <t>700mm x 300mm</t>
  </si>
  <si>
    <t>700mm x 400mm</t>
  </si>
  <si>
    <t>700mm x 520mm</t>
  </si>
  <si>
    <t>700mm x 620mm</t>
  </si>
  <si>
    <t>1250mm x 300mm</t>
  </si>
  <si>
    <t>1250mm x 400mm</t>
  </si>
  <si>
    <t xml:space="preserve">1250mm x 520mm </t>
  </si>
  <si>
    <t>1250mm x 620mm</t>
  </si>
  <si>
    <t>1210mm x 540mm</t>
  </si>
  <si>
    <t>600mm x 750mm</t>
  </si>
  <si>
    <t>600mm x 1000mm</t>
  </si>
  <si>
    <t>600mm x 1200mm</t>
  </si>
  <si>
    <t xml:space="preserve">780mm x 500mm   </t>
  </si>
  <si>
    <t>1190mm x 600mm</t>
  </si>
  <si>
    <t xml:space="preserve">370mm x 520mm    </t>
  </si>
  <si>
    <t xml:space="preserve">700mm x 520mm   </t>
  </si>
  <si>
    <t>975mm x 520mm</t>
  </si>
  <si>
    <t>1275mm x 520mm</t>
  </si>
  <si>
    <t>1580mm x 520mm</t>
  </si>
  <si>
    <t>480mm x 520mm</t>
  </si>
  <si>
    <t>1000mm x 300mm</t>
  </si>
  <si>
    <t>1000mm x 400mm</t>
  </si>
  <si>
    <t>1000mm x 520mm</t>
  </si>
  <si>
    <t>1000mm x 620mm</t>
  </si>
  <si>
    <t>650mm x 520mm</t>
  </si>
  <si>
    <t>650mm x 1000mm</t>
  </si>
  <si>
    <t>1260mm x 520mm</t>
  </si>
  <si>
    <t>560mm x 520mm</t>
  </si>
  <si>
    <t>980mm x 520mm</t>
  </si>
  <si>
    <t>1400mm x 520mm</t>
  </si>
  <si>
    <t>1650mm x 400mm</t>
  </si>
  <si>
    <t>1650mm x 520mm</t>
  </si>
  <si>
    <t>1650mm x 620mm</t>
  </si>
  <si>
    <t>N/A</t>
  </si>
  <si>
    <t>ALL PRICES EXCLUDE VAT</t>
  </si>
  <si>
    <t>The Sussex Range - Retail Price List</t>
  </si>
  <si>
    <t xml:space="preserve">Camber 400        </t>
  </si>
  <si>
    <t xml:space="preserve">Camber 520         </t>
  </si>
  <si>
    <t>Camber 620</t>
  </si>
  <si>
    <t>Adur 400</t>
  </si>
  <si>
    <t xml:space="preserve">Adur 520            </t>
  </si>
  <si>
    <t>Adur 620</t>
  </si>
  <si>
    <t xml:space="preserve">700mm x 520mm     </t>
  </si>
  <si>
    <t xml:space="preserve">700mm x 620mm      </t>
  </si>
  <si>
    <t xml:space="preserve">1250mm x 400mm </t>
  </si>
  <si>
    <t xml:space="preserve">1250mm x 520mm  </t>
  </si>
  <si>
    <t xml:space="preserve">1250mm x 620mm </t>
  </si>
  <si>
    <t>Fletching 635</t>
  </si>
  <si>
    <t>Fletching 910</t>
  </si>
  <si>
    <t>Fletching 1185</t>
  </si>
  <si>
    <t>635mm x 520mm</t>
  </si>
  <si>
    <t>910mm x 520mm</t>
  </si>
  <si>
    <t>1185mm x 520mm</t>
  </si>
  <si>
    <t>Fletching FTW</t>
  </si>
  <si>
    <t>1200mm x 520mm</t>
  </si>
  <si>
    <t>Rye</t>
  </si>
  <si>
    <t>Midhurst</t>
  </si>
  <si>
    <t>1800mm x 520mm</t>
  </si>
  <si>
    <t>1765mm x 500mm</t>
  </si>
  <si>
    <t>Hickstead 1010</t>
  </si>
  <si>
    <t>Hickstead 1400</t>
  </si>
  <si>
    <t>Goodwood 1010</t>
  </si>
  <si>
    <t>Goodwood 1400</t>
  </si>
  <si>
    <t>Brunswick 900/350</t>
  </si>
  <si>
    <t>Brunswick 900/520</t>
  </si>
  <si>
    <t>Brunswick 1250/350</t>
  </si>
  <si>
    <t>Brunswick 1250/520</t>
  </si>
  <si>
    <t>Brunswick 1650/350</t>
  </si>
  <si>
    <t>Brunswick 1650/520</t>
  </si>
  <si>
    <t>1010mm x 500mm</t>
  </si>
  <si>
    <t>1400mm x 500mm</t>
  </si>
  <si>
    <t>900mm x 350mm</t>
  </si>
  <si>
    <t>900mm x 520mm</t>
  </si>
  <si>
    <t>1250mm x 350mm</t>
  </si>
  <si>
    <t>1250mm x 520mm</t>
  </si>
  <si>
    <t>1650mm x 350mm</t>
  </si>
  <si>
    <t>Hove 1460/360</t>
  </si>
  <si>
    <t>Hove 1460/530</t>
  </si>
  <si>
    <t>Hove 1460/710</t>
  </si>
  <si>
    <t>Hove 1660/360</t>
  </si>
  <si>
    <t>Hove 1660/530</t>
  </si>
  <si>
    <t>Hove Hanger (all sizes)</t>
  </si>
  <si>
    <t>Arun 1460/275</t>
  </si>
  <si>
    <t>Arun 1460/360</t>
  </si>
  <si>
    <t>Arun 1460/535</t>
  </si>
  <si>
    <t>Arun 1960/275</t>
  </si>
  <si>
    <t>Arun 1960/360</t>
  </si>
  <si>
    <t>Arun 1960/535</t>
  </si>
  <si>
    <t>Arun Hanger (all sizes)</t>
  </si>
  <si>
    <t>Mayfield 320</t>
  </si>
  <si>
    <t>Mayfield 470</t>
  </si>
  <si>
    <t>1460mm x 360mm</t>
  </si>
  <si>
    <t>1460mm x 530mm</t>
  </si>
  <si>
    <t>1460mmx 710mm</t>
  </si>
  <si>
    <t>1660mm x 360mm</t>
  </si>
  <si>
    <t>1660mm x 530mm</t>
  </si>
  <si>
    <t>360/530/710 mm</t>
  </si>
  <si>
    <t>1460mm x 275mm</t>
  </si>
  <si>
    <t>1460mm x 535mm</t>
  </si>
  <si>
    <t>1960mm x 275mm</t>
  </si>
  <si>
    <t>1960mm x 360mm</t>
  </si>
  <si>
    <t>1960mm x 535mm</t>
  </si>
  <si>
    <t>275/360/535 mm</t>
  </si>
  <si>
    <t>1100mm x 320mm</t>
  </si>
  <si>
    <t>1100mm x 470mm</t>
  </si>
  <si>
    <t>100% Stainless Steel Towel Rails</t>
  </si>
  <si>
    <t>Product Code</t>
  </si>
  <si>
    <t xml:space="preserve">Polished </t>
  </si>
  <si>
    <t>Satin</t>
  </si>
  <si>
    <t>Black</t>
  </si>
  <si>
    <t>Extra Bracket Pack - Standard</t>
  </si>
  <si>
    <t>B85</t>
  </si>
  <si>
    <t>Extra Bracket Pack - Short</t>
  </si>
  <si>
    <t>B60</t>
  </si>
  <si>
    <t>Long Brunswick Brackets</t>
  </si>
  <si>
    <t>BSQLONG</t>
  </si>
  <si>
    <t>Adjustable Bracket Pack when ordered separately</t>
  </si>
  <si>
    <t>Adjustable Bracket Pack when ordered with the rail</t>
  </si>
  <si>
    <t>BADJ</t>
  </si>
  <si>
    <t>BADJ-WR</t>
  </si>
  <si>
    <t>BRACKETS</t>
  </si>
  <si>
    <t>ACCESSORIES</t>
  </si>
  <si>
    <t>Auto Bleed Valve</t>
  </si>
  <si>
    <t>Chrome Pipe Kit</t>
  </si>
  <si>
    <t>Square Pipe Kit</t>
  </si>
  <si>
    <t>Element Cable Cover</t>
  </si>
  <si>
    <t>Cylindrical Element Cable Cover</t>
  </si>
  <si>
    <t>Square Element Cable Cover</t>
  </si>
  <si>
    <t>Stainless Steel Aftercare</t>
  </si>
  <si>
    <t>AABV</t>
  </si>
  <si>
    <t>ACPK</t>
  </si>
  <si>
    <t>ASQPK</t>
  </si>
  <si>
    <t>AECC</t>
  </si>
  <si>
    <t>ACYECC</t>
  </si>
  <si>
    <t>ASQECC</t>
  </si>
  <si>
    <t>ASSA</t>
  </si>
  <si>
    <t>VALVES</t>
  </si>
  <si>
    <t>Solar Valves - Angled</t>
  </si>
  <si>
    <t>Solar Valves - Straight</t>
  </si>
  <si>
    <t>Solar Valves - Mixed</t>
  </si>
  <si>
    <t>Solar Square Valves - Angled</t>
  </si>
  <si>
    <t>Solar Square Valves - Straight</t>
  </si>
  <si>
    <t>Solar Square Valves - Mixed</t>
  </si>
  <si>
    <t>Brunswick Valves - Angled</t>
  </si>
  <si>
    <t>Brunswick Valves - Straight</t>
  </si>
  <si>
    <t>Brunswick Valves - Mixed</t>
  </si>
  <si>
    <t>Profile Valves</t>
  </si>
  <si>
    <t>Angled TRV</t>
  </si>
  <si>
    <t>Straight TRV</t>
  </si>
  <si>
    <t>Mixed TRV</t>
  </si>
  <si>
    <t>Streamline TRV</t>
  </si>
  <si>
    <t>Dual Fuel Valves</t>
  </si>
  <si>
    <t>TRV Dual Fuel Valves</t>
  </si>
  <si>
    <t>Square Dual Fuel Valves</t>
  </si>
  <si>
    <t>Square Profile Valves</t>
  </si>
  <si>
    <t>Square Streamline TRV</t>
  </si>
  <si>
    <t>VWS</t>
  </si>
  <si>
    <t>VFS</t>
  </si>
  <si>
    <t>VMS</t>
  </si>
  <si>
    <t>VWSQ</t>
  </si>
  <si>
    <t>VFSQ</t>
  </si>
  <si>
    <t>VMSQ</t>
  </si>
  <si>
    <t>VWB</t>
  </si>
  <si>
    <t>VFB</t>
  </si>
  <si>
    <t>VMB</t>
  </si>
  <si>
    <t>VWP</t>
  </si>
  <si>
    <t>VWATRV</t>
  </si>
  <si>
    <t>VFSTRV</t>
  </si>
  <si>
    <t>VMTRV</t>
  </si>
  <si>
    <t>VWSTRTRV</t>
  </si>
  <si>
    <t>VWDF</t>
  </si>
  <si>
    <t>VWDFTRV</t>
  </si>
  <si>
    <t>VWSQDF</t>
  </si>
  <si>
    <t>VWSQSLTRV</t>
  </si>
  <si>
    <t>ELEMENTS</t>
  </si>
  <si>
    <t xml:space="preserve">Polished/Satin </t>
  </si>
  <si>
    <t>Standard Element</t>
  </si>
  <si>
    <t>Standard Dual Fuel Kit</t>
  </si>
  <si>
    <t>Standard Electric Only Option</t>
  </si>
  <si>
    <t>Mayfield Standard Element</t>
  </si>
  <si>
    <t>Mayfield Dual Fuel Kit</t>
  </si>
  <si>
    <t>Mayfield Electric Only Option</t>
  </si>
  <si>
    <t>Cylindrical Adjustable Element</t>
  </si>
  <si>
    <t>Cylindrical Adjustable Dual Fuel Kit</t>
  </si>
  <si>
    <t>Cylindrical Adjustable Electric Only Option</t>
  </si>
  <si>
    <t>Square Element</t>
  </si>
  <si>
    <t>Square Electric Only Option</t>
  </si>
  <si>
    <t>Square Standard Dual Fuel Kit (Standard round element with Square T-Piece)</t>
  </si>
  <si>
    <t>SHELF/HANGER ACCESSORY</t>
  </si>
  <si>
    <t>HAN400</t>
  </si>
  <si>
    <t>HAN520</t>
  </si>
  <si>
    <t>HAN620</t>
  </si>
  <si>
    <t>Square Electric</t>
  </si>
  <si>
    <t>Shelf 400</t>
  </si>
  <si>
    <t>Shelf 520</t>
  </si>
  <si>
    <t>Shelf 620</t>
  </si>
  <si>
    <t xml:space="preserve"> </t>
  </si>
  <si>
    <t>PLEASE NOTE: DUE TO THESE MODELS BEING EXTREMELY HEAVY THERE IS AN ADDITIONAL £50 TRANSPORT CHARGE</t>
  </si>
  <si>
    <t>Rye Standard Electric Only inc Extension Legs</t>
  </si>
  <si>
    <t>Rye Standard Dual Fuel Element inc Extension Legs</t>
  </si>
  <si>
    <t>VSQP</t>
  </si>
  <si>
    <t>Polished</t>
  </si>
  <si>
    <t xml:space="preserve">Electric Only </t>
  </si>
  <si>
    <t xml:space="preserve">                      *Black Cylindrical Electric - Black Towel Rail with Satin Cylindrical Element</t>
  </si>
  <si>
    <t>Cylindrical EO</t>
  </si>
  <si>
    <t>Clyindrical EO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</si>
</sst>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0"/>
    <numFmt numFmtId="173" formatCode="0.000"/>
    <numFmt numFmtId="174" formatCode="[$-809]dd\ mmmm\ yyyy"/>
    <numFmt numFmtId="175" formatCode="&quot;£&quot;#,##0.00"/>
  </numFmts>
  <fonts count="47">
    <font>
      <sz val="11"/>
      <color theme="1"/>
      <name val="Calibri"/>
      <family val="2"/>
    </font>
    <font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19" fillId="0" borderId="10" xfId="55" applyFont="1" applyFill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>
      <alignment horizontal="center" vertical="center" wrapText="1"/>
      <protection/>
    </xf>
    <xf numFmtId="8" fontId="21" fillId="2" borderId="13" xfId="55" applyNumberFormat="1" applyFont="1" applyFill="1" applyBorder="1" applyAlignment="1">
      <alignment horizontal="center" vertical="center"/>
      <protection/>
    </xf>
    <xf numFmtId="8" fontId="21" fillId="2" borderId="12" xfId="55" applyNumberFormat="1" applyFont="1" applyFill="1" applyBorder="1" applyAlignment="1">
      <alignment horizontal="center" vertical="center"/>
      <protection/>
    </xf>
    <xf numFmtId="8" fontId="43" fillId="2" borderId="12" xfId="0" applyNumberFormat="1" applyFont="1" applyFill="1" applyBorder="1" applyAlignment="1">
      <alignment horizontal="center"/>
    </xf>
    <xf numFmtId="8" fontId="43" fillId="2" borderId="14" xfId="0" applyNumberFormat="1" applyFont="1" applyFill="1" applyBorder="1" applyAlignment="1">
      <alignment horizontal="center"/>
    </xf>
    <xf numFmtId="175" fontId="43" fillId="4" borderId="12" xfId="0" applyNumberFormat="1" applyFont="1" applyFill="1" applyBorder="1" applyAlignment="1">
      <alignment horizontal="center"/>
    </xf>
    <xf numFmtId="175" fontId="43" fillId="4" borderId="13" xfId="0" applyNumberFormat="1" applyFont="1" applyFill="1" applyBorder="1" applyAlignment="1">
      <alignment horizontal="center"/>
    </xf>
    <xf numFmtId="175" fontId="43" fillId="4" borderId="14" xfId="0" applyNumberFormat="1" applyFont="1" applyFill="1" applyBorder="1" applyAlignment="1">
      <alignment horizontal="center"/>
    </xf>
    <xf numFmtId="175" fontId="43" fillId="5" borderId="12" xfId="0" applyNumberFormat="1" applyFont="1" applyFill="1" applyBorder="1" applyAlignment="1">
      <alignment horizontal="center"/>
    </xf>
    <xf numFmtId="0" fontId="43" fillId="5" borderId="12" xfId="0" applyFont="1" applyFill="1" applyBorder="1" applyAlignment="1">
      <alignment horizontal="center"/>
    </xf>
    <xf numFmtId="175" fontId="43" fillId="5" borderId="13" xfId="0" applyNumberFormat="1" applyFont="1" applyFill="1" applyBorder="1" applyAlignment="1">
      <alignment horizontal="center"/>
    </xf>
    <xf numFmtId="0" fontId="43" fillId="5" borderId="13" xfId="0" applyFont="1" applyFill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2" borderId="16" xfId="0" applyFont="1" applyFill="1" applyBorder="1" applyAlignment="1">
      <alignment horizontal="center"/>
    </xf>
    <xf numFmtId="0" fontId="20" fillId="0" borderId="17" xfId="55" applyFont="1" applyFill="1" applyBorder="1" applyAlignment="1">
      <alignment horizontal="center" vertical="center" wrapText="1"/>
      <protection/>
    </xf>
    <xf numFmtId="0" fontId="20" fillId="0" borderId="14" xfId="55" applyFont="1" applyFill="1" applyBorder="1" applyAlignment="1">
      <alignment horizontal="center" vertical="center" wrapText="1"/>
      <protection/>
    </xf>
    <xf numFmtId="0" fontId="20" fillId="0" borderId="18" xfId="55" applyFont="1" applyFill="1" applyBorder="1" applyAlignment="1">
      <alignment horizontal="center" vertical="center" wrapText="1"/>
      <protection/>
    </xf>
    <xf numFmtId="0" fontId="41" fillId="2" borderId="19" xfId="0" applyFont="1" applyFill="1" applyBorder="1" applyAlignment="1">
      <alignment horizontal="center"/>
    </xf>
    <xf numFmtId="0" fontId="41" fillId="2" borderId="20" xfId="0" applyFont="1" applyFill="1" applyBorder="1" applyAlignment="1">
      <alignment horizontal="center"/>
    </xf>
    <xf numFmtId="0" fontId="41" fillId="4" borderId="21" xfId="0" applyFont="1" applyFill="1" applyBorder="1" applyAlignment="1">
      <alignment horizontal="center"/>
    </xf>
    <xf numFmtId="0" fontId="41" fillId="4" borderId="20" xfId="0" applyFont="1" applyFill="1" applyBorder="1" applyAlignment="1">
      <alignment horizontal="center"/>
    </xf>
    <xf numFmtId="0" fontId="41" fillId="4" borderId="19" xfId="0" applyFont="1" applyFill="1" applyBorder="1" applyAlignment="1">
      <alignment horizontal="center"/>
    </xf>
    <xf numFmtId="0" fontId="41" fillId="5" borderId="21" xfId="0" applyFont="1" applyFill="1" applyBorder="1" applyAlignment="1">
      <alignment horizontal="center"/>
    </xf>
    <xf numFmtId="0" fontId="41" fillId="5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175" fontId="43" fillId="2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5" fontId="43" fillId="2" borderId="23" xfId="0" applyNumberFormat="1" applyFont="1" applyFill="1" applyBorder="1" applyAlignment="1">
      <alignment horizontal="center"/>
    </xf>
    <xf numFmtId="175" fontId="43" fillId="4" borderId="23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75" fontId="43" fillId="2" borderId="25" xfId="0" applyNumberFormat="1" applyFont="1" applyFill="1" applyBorder="1" applyAlignment="1">
      <alignment horizontal="center"/>
    </xf>
    <xf numFmtId="0" fontId="43" fillId="2" borderId="25" xfId="0" applyFont="1" applyFill="1" applyBorder="1" applyAlignment="1">
      <alignment horizontal="center"/>
    </xf>
    <xf numFmtId="175" fontId="43" fillId="4" borderId="25" xfId="0" applyNumberFormat="1" applyFont="1" applyFill="1" applyBorder="1" applyAlignment="1">
      <alignment horizontal="center"/>
    </xf>
    <xf numFmtId="0" fontId="43" fillId="4" borderId="25" xfId="0" applyFont="1" applyFill="1" applyBorder="1" applyAlignment="1">
      <alignment horizontal="center"/>
    </xf>
    <xf numFmtId="0" fontId="43" fillId="5" borderId="23" xfId="0" applyFont="1" applyFill="1" applyBorder="1" applyAlignment="1">
      <alignment horizontal="center"/>
    </xf>
    <xf numFmtId="0" fontId="43" fillId="5" borderId="25" xfId="0" applyFont="1" applyFill="1" applyBorder="1" applyAlignment="1">
      <alignment horizontal="center"/>
    </xf>
    <xf numFmtId="175" fontId="43" fillId="5" borderId="23" xfId="0" applyNumberFormat="1" applyFont="1" applyFill="1" applyBorder="1" applyAlignment="1">
      <alignment horizontal="center"/>
    </xf>
    <xf numFmtId="175" fontId="43" fillId="5" borderId="25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19" fillId="0" borderId="0" xfId="55" applyFont="1" applyFill="1" applyBorder="1" applyAlignment="1">
      <alignment horizontal="center" vertical="center" wrapText="1"/>
      <protection/>
    </xf>
    <xf numFmtId="8" fontId="21" fillId="0" borderId="0" xfId="55" applyNumberFormat="1" applyFont="1" applyFill="1" applyBorder="1" applyAlignment="1">
      <alignment horizontal="center" vertical="center"/>
      <protection/>
    </xf>
    <xf numFmtId="8" fontId="43" fillId="0" borderId="0" xfId="0" applyNumberFormat="1" applyFont="1" applyFill="1" applyBorder="1" applyAlignment="1">
      <alignment horizontal="center"/>
    </xf>
    <xf numFmtId="175" fontId="43" fillId="0" borderId="0" xfId="0" applyNumberFormat="1" applyFont="1" applyFill="1" applyBorder="1" applyAlignment="1">
      <alignment horizontal="center"/>
    </xf>
    <xf numFmtId="0" fontId="19" fillId="0" borderId="24" xfId="55" applyFont="1" applyFill="1" applyBorder="1" applyAlignment="1">
      <alignment horizontal="center" vertical="center" wrapText="1"/>
      <protection/>
    </xf>
    <xf numFmtId="0" fontId="20" fillId="0" borderId="26" xfId="55" applyFont="1" applyFill="1" applyBorder="1" applyAlignment="1">
      <alignment horizontal="center" vertical="center" wrapText="1"/>
      <protection/>
    </xf>
    <xf numFmtId="8" fontId="21" fillId="2" borderId="25" xfId="55" applyNumberFormat="1" applyFont="1" applyFill="1" applyBorder="1" applyAlignment="1">
      <alignment horizontal="center" vertical="center"/>
      <protection/>
    </xf>
    <xf numFmtId="8" fontId="43" fillId="2" borderId="25" xfId="0" applyNumberFormat="1" applyFont="1" applyFill="1" applyBorder="1" applyAlignment="1">
      <alignment horizontal="center"/>
    </xf>
    <xf numFmtId="0" fontId="20" fillId="0" borderId="0" xfId="55" applyFont="1" applyFill="1" applyBorder="1" applyAlignment="1">
      <alignment horizontal="center" vertical="center" wrapText="1"/>
      <protection/>
    </xf>
    <xf numFmtId="175" fontId="41" fillId="0" borderId="0" xfId="0" applyNumberFormat="1" applyFont="1" applyFill="1" applyBorder="1" applyAlignment="1">
      <alignment horizontal="center"/>
    </xf>
    <xf numFmtId="0" fontId="20" fillId="0" borderId="25" xfId="55" applyFont="1" applyFill="1" applyBorder="1" applyAlignment="1">
      <alignment horizontal="center" vertical="center" wrapText="1"/>
      <protection/>
    </xf>
    <xf numFmtId="8" fontId="21" fillId="4" borderId="12" xfId="55" applyNumberFormat="1" applyFont="1" applyFill="1" applyBorder="1" applyAlignment="1">
      <alignment horizontal="center" vertical="center"/>
      <protection/>
    </xf>
    <xf numFmtId="8" fontId="43" fillId="4" borderId="12" xfId="0" applyNumberFormat="1" applyFont="1" applyFill="1" applyBorder="1" applyAlignment="1">
      <alignment horizontal="center"/>
    </xf>
    <xf numFmtId="8" fontId="21" fillId="4" borderId="25" xfId="55" applyNumberFormat="1" applyFont="1" applyFill="1" applyBorder="1" applyAlignment="1">
      <alignment horizontal="center" vertical="center"/>
      <protection/>
    </xf>
    <xf numFmtId="175" fontId="43" fillId="2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21" fillId="0" borderId="0" xfId="55" applyFont="1" applyFill="1" applyBorder="1" applyAlignment="1">
      <alignment vertical="center" wrapTex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1" fillId="0" borderId="27" xfId="0" applyFont="1" applyBorder="1" applyAlignment="1">
      <alignment horizontal="center"/>
    </xf>
    <xf numFmtId="0" fontId="41" fillId="2" borderId="27" xfId="0" applyFont="1" applyFill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4" borderId="27" xfId="0" applyFont="1" applyFill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4" borderId="30" xfId="0" applyFont="1" applyFill="1" applyBorder="1" applyAlignment="1">
      <alignment horizontal="center"/>
    </xf>
    <xf numFmtId="0" fontId="21" fillId="0" borderId="0" xfId="55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1" fillId="4" borderId="31" xfId="0" applyFont="1" applyFill="1" applyBorder="1" applyAlignment="1">
      <alignment horizontal="center"/>
    </xf>
    <xf numFmtId="8" fontId="43" fillId="4" borderId="18" xfId="0" applyNumberFormat="1" applyFont="1" applyFill="1" applyBorder="1" applyAlignment="1">
      <alignment horizontal="center"/>
    </xf>
    <xf numFmtId="175" fontId="43" fillId="5" borderId="3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75" fontId="43" fillId="0" borderId="0" xfId="0" applyNumberFormat="1" applyFont="1" applyFill="1" applyBorder="1" applyAlignment="1">
      <alignment horizontal="center" vertical="center"/>
    </xf>
    <xf numFmtId="175" fontId="43" fillId="5" borderId="33" xfId="0" applyNumberFormat="1" applyFont="1" applyFill="1" applyBorder="1" applyAlignment="1">
      <alignment horizontal="center"/>
    </xf>
    <xf numFmtId="175" fontId="43" fillId="5" borderId="33" xfId="0" applyNumberFormat="1" applyFont="1" applyFill="1" applyBorder="1" applyAlignment="1">
      <alignment horizontal="center" vertical="center"/>
    </xf>
    <xf numFmtId="175" fontId="43" fillId="5" borderId="34" xfId="0" applyNumberFormat="1" applyFont="1" applyFill="1" applyBorder="1" applyAlignment="1">
      <alignment horizontal="center"/>
    </xf>
    <xf numFmtId="0" fontId="41" fillId="5" borderId="30" xfId="0" applyFont="1" applyFill="1" applyBorder="1" applyAlignment="1">
      <alignment horizontal="center"/>
    </xf>
    <xf numFmtId="175" fontId="43" fillId="5" borderId="35" xfId="0" applyNumberFormat="1" applyFont="1" applyFill="1" applyBorder="1" applyAlignment="1">
      <alignment horizontal="center"/>
    </xf>
    <xf numFmtId="175" fontId="43" fillId="4" borderId="35" xfId="0" applyNumberFormat="1" applyFont="1" applyFill="1" applyBorder="1" applyAlignment="1">
      <alignment horizontal="center"/>
    </xf>
    <xf numFmtId="175" fontId="43" fillId="4" borderId="33" xfId="0" applyNumberFormat="1" applyFont="1" applyFill="1" applyBorder="1" applyAlignment="1">
      <alignment horizontal="center"/>
    </xf>
    <xf numFmtId="175" fontId="43" fillId="4" borderId="3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175" fontId="43" fillId="2" borderId="12" xfId="0" applyNumberFormat="1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/>
    </xf>
    <xf numFmtId="0" fontId="41" fillId="2" borderId="30" xfId="0" applyFont="1" applyFill="1" applyBorder="1" applyAlignment="1">
      <alignment horizontal="center"/>
    </xf>
    <xf numFmtId="0" fontId="41" fillId="4" borderId="29" xfId="0" applyFont="1" applyFill="1" applyBorder="1" applyAlignment="1">
      <alignment horizontal="center"/>
    </xf>
    <xf numFmtId="0" fontId="41" fillId="4" borderId="36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1" fillId="4" borderId="15" xfId="0" applyFont="1" applyFill="1" applyBorder="1" applyAlignment="1">
      <alignment horizontal="center"/>
    </xf>
    <xf numFmtId="0" fontId="41" fillId="4" borderId="37" xfId="0" applyFont="1" applyFill="1" applyBorder="1" applyAlignment="1">
      <alignment horizontal="center"/>
    </xf>
    <xf numFmtId="0" fontId="41" fillId="4" borderId="16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1" fillId="5" borderId="15" xfId="0" applyFont="1" applyFill="1" applyBorder="1" applyAlignment="1">
      <alignment horizontal="center"/>
    </xf>
    <xf numFmtId="0" fontId="41" fillId="5" borderId="16" xfId="0" applyFont="1" applyFill="1" applyBorder="1" applyAlignment="1">
      <alignment horizontal="center"/>
    </xf>
    <xf numFmtId="0" fontId="41" fillId="5" borderId="3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3" fillId="5" borderId="33" xfId="0" applyFont="1" applyFill="1" applyBorder="1" applyAlignment="1">
      <alignment horizontal="center"/>
    </xf>
    <xf numFmtId="8" fontId="43" fillId="5" borderId="33" xfId="0" applyNumberFormat="1" applyFont="1" applyFill="1" applyBorder="1" applyAlignment="1">
      <alignment horizontal="center"/>
    </xf>
    <xf numFmtId="0" fontId="43" fillId="5" borderId="34" xfId="0" applyFont="1" applyFill="1" applyBorder="1" applyAlignment="1">
      <alignment horizontal="center"/>
    </xf>
    <xf numFmtId="0" fontId="41" fillId="2" borderId="19" xfId="0" applyFont="1" applyFill="1" applyBorder="1" applyAlignment="1">
      <alignment/>
    </xf>
    <xf numFmtId="0" fontId="41" fillId="4" borderId="39" xfId="0" applyFont="1" applyFill="1" applyBorder="1" applyAlignment="1">
      <alignment horizontal="center"/>
    </xf>
    <xf numFmtId="8" fontId="21" fillId="2" borderId="23" xfId="55" applyNumberFormat="1" applyFont="1" applyFill="1" applyBorder="1" applyAlignment="1">
      <alignment horizontal="center" vertical="center"/>
      <protection/>
    </xf>
    <xf numFmtId="8" fontId="43" fillId="2" borderId="23" xfId="0" applyNumberFormat="1" applyFont="1" applyFill="1" applyBorder="1" applyAlignment="1">
      <alignment horizontal="center"/>
    </xf>
    <xf numFmtId="175" fontId="43" fillId="4" borderId="40" xfId="0" applyNumberFormat="1" applyFont="1" applyFill="1" applyBorder="1" applyAlignment="1">
      <alignment horizontal="center"/>
    </xf>
    <xf numFmtId="8" fontId="43" fillId="4" borderId="33" xfId="0" applyNumberFormat="1" applyFont="1" applyFill="1" applyBorder="1" applyAlignment="1">
      <alignment horizontal="center"/>
    </xf>
    <xf numFmtId="8" fontId="43" fillId="4" borderId="25" xfId="0" applyNumberFormat="1" applyFont="1" applyFill="1" applyBorder="1" applyAlignment="1">
      <alignment horizontal="center"/>
    </xf>
    <xf numFmtId="8" fontId="43" fillId="4" borderId="3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1" fillId="4" borderId="30" xfId="0" applyFont="1" applyFill="1" applyBorder="1" applyAlignment="1">
      <alignment horizontal="center"/>
    </xf>
    <xf numFmtId="175" fontId="43" fillId="33" borderId="18" xfId="0" applyNumberFormat="1" applyFont="1" applyFill="1" applyBorder="1" applyAlignment="1">
      <alignment horizontal="center"/>
    </xf>
    <xf numFmtId="8" fontId="43" fillId="33" borderId="26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1" fillId="5" borderId="41" xfId="0" applyFont="1" applyFill="1" applyBorder="1" applyAlignment="1">
      <alignment horizontal="center"/>
    </xf>
    <xf numFmtId="0" fontId="41" fillId="5" borderId="27" xfId="0" applyFont="1" applyFill="1" applyBorder="1" applyAlignment="1">
      <alignment horizontal="center"/>
    </xf>
    <xf numFmtId="175" fontId="43" fillId="33" borderId="14" xfId="0" applyNumberFormat="1" applyFont="1" applyFill="1" applyBorder="1" applyAlignment="1">
      <alignment horizontal="center"/>
    </xf>
    <xf numFmtId="0" fontId="41" fillId="33" borderId="38" xfId="0" applyFont="1" applyFill="1" applyBorder="1" applyAlignment="1">
      <alignment horizontal="center"/>
    </xf>
    <xf numFmtId="0" fontId="26" fillId="5" borderId="42" xfId="0" applyFont="1" applyFill="1" applyBorder="1" applyAlignment="1">
      <alignment horizontal="center"/>
    </xf>
    <xf numFmtId="0" fontId="43" fillId="5" borderId="35" xfId="0" applyFont="1" applyFill="1" applyBorder="1" applyAlignment="1">
      <alignment horizontal="center"/>
    </xf>
    <xf numFmtId="0" fontId="41" fillId="5" borderId="42" xfId="0" applyFont="1" applyFill="1" applyBorder="1" applyAlignment="1">
      <alignment horizontal="center"/>
    </xf>
    <xf numFmtId="0" fontId="21" fillId="5" borderId="35" xfId="0" applyFont="1" applyFill="1" applyBorder="1" applyAlignment="1">
      <alignment horizontal="center"/>
    </xf>
    <xf numFmtId="175" fontId="21" fillId="5" borderId="33" xfId="0" applyNumberFormat="1" applyFont="1" applyFill="1" applyBorder="1" applyAlignment="1">
      <alignment horizontal="center"/>
    </xf>
    <xf numFmtId="0" fontId="21" fillId="5" borderId="33" xfId="0" applyFont="1" applyFill="1" applyBorder="1" applyAlignment="1">
      <alignment horizontal="center"/>
    </xf>
    <xf numFmtId="8" fontId="43" fillId="2" borderId="43" xfId="0" applyNumberFormat="1" applyFont="1" applyFill="1" applyBorder="1" applyAlignment="1">
      <alignment horizontal="center"/>
    </xf>
    <xf numFmtId="175" fontId="43" fillId="4" borderId="44" xfId="0" applyNumberFormat="1" applyFont="1" applyFill="1" applyBorder="1" applyAlignment="1">
      <alignment horizontal="center"/>
    </xf>
    <xf numFmtId="175" fontId="43" fillId="4" borderId="43" xfId="0" applyNumberFormat="1" applyFont="1" applyFill="1" applyBorder="1" applyAlignment="1">
      <alignment horizontal="center"/>
    </xf>
    <xf numFmtId="0" fontId="41" fillId="5" borderId="39" xfId="0" applyFont="1" applyFill="1" applyBorder="1" applyAlignment="1">
      <alignment horizontal="center"/>
    </xf>
    <xf numFmtId="0" fontId="43" fillId="5" borderId="40" xfId="0" applyFont="1" applyFill="1" applyBorder="1" applyAlignment="1">
      <alignment horizontal="center"/>
    </xf>
    <xf numFmtId="8" fontId="43" fillId="4" borderId="26" xfId="0" applyNumberFormat="1" applyFont="1" applyFill="1" applyBorder="1" applyAlignment="1">
      <alignment horizontal="center"/>
    </xf>
    <xf numFmtId="0" fontId="20" fillId="0" borderId="13" xfId="55" applyFont="1" applyFill="1" applyBorder="1" applyAlignment="1">
      <alignment horizontal="center" vertical="center" wrapText="1"/>
      <protection/>
    </xf>
    <xf numFmtId="8" fontId="43" fillId="2" borderId="13" xfId="0" applyNumberFormat="1" applyFont="1" applyFill="1" applyBorder="1" applyAlignment="1">
      <alignment horizontal="center"/>
    </xf>
    <xf numFmtId="8" fontId="21" fillId="4" borderId="13" xfId="55" applyNumberFormat="1" applyFont="1" applyFill="1" applyBorder="1" applyAlignment="1">
      <alignment horizontal="center" vertical="center"/>
      <protection/>
    </xf>
    <xf numFmtId="8" fontId="43" fillId="4" borderId="13" xfId="0" applyNumberFormat="1" applyFont="1" applyFill="1" applyBorder="1" applyAlignment="1">
      <alignment horizontal="center"/>
    </xf>
    <xf numFmtId="8" fontId="43" fillId="4" borderId="14" xfId="0" applyNumberFormat="1" applyFont="1" applyFill="1" applyBorder="1" applyAlignment="1">
      <alignment horizontal="center"/>
    </xf>
    <xf numFmtId="8" fontId="26" fillId="2" borderId="16" xfId="55" applyNumberFormat="1" applyFont="1" applyFill="1" applyBorder="1" applyAlignment="1">
      <alignment horizontal="center" vertical="center"/>
      <protection/>
    </xf>
    <xf numFmtId="8" fontId="41" fillId="2" borderId="16" xfId="0" applyNumberFormat="1" applyFont="1" applyFill="1" applyBorder="1" applyAlignment="1">
      <alignment horizontal="center"/>
    </xf>
    <xf numFmtId="175" fontId="41" fillId="2" borderId="16" xfId="0" applyNumberFormat="1" applyFont="1" applyFill="1" applyBorder="1" applyAlignment="1">
      <alignment horizontal="center"/>
    </xf>
    <xf numFmtId="8" fontId="26" fillId="4" borderId="16" xfId="55" applyNumberFormat="1" applyFont="1" applyFill="1" applyBorder="1" applyAlignment="1">
      <alignment horizontal="center" vertical="center"/>
      <protection/>
    </xf>
    <xf numFmtId="8" fontId="41" fillId="4" borderId="16" xfId="0" applyNumberFormat="1" applyFont="1" applyFill="1" applyBorder="1" applyAlignment="1">
      <alignment horizontal="center"/>
    </xf>
    <xf numFmtId="175" fontId="41" fillId="4" borderId="42" xfId="0" applyNumberFormat="1" applyFont="1" applyFill="1" applyBorder="1" applyAlignment="1">
      <alignment horizontal="center"/>
    </xf>
    <xf numFmtId="8" fontId="43" fillId="2" borderId="12" xfId="0" applyNumberFormat="1" applyFont="1" applyFill="1" applyBorder="1" applyAlignment="1">
      <alignment horizontal="center" vertical="center"/>
    </xf>
    <xf numFmtId="8" fontId="43" fillId="4" borderId="12" xfId="0" applyNumberFormat="1" applyFont="1" applyFill="1" applyBorder="1" applyAlignment="1">
      <alignment horizontal="center" vertical="center"/>
    </xf>
    <xf numFmtId="8" fontId="43" fillId="4" borderId="33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1" fillId="0" borderId="38" xfId="0" applyFont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19" fillId="0" borderId="22" xfId="55" applyFont="1" applyFill="1" applyBorder="1" applyAlignment="1">
      <alignment horizontal="center" vertical="center" wrapText="1"/>
      <protection/>
    </xf>
    <xf numFmtId="0" fontId="20" fillId="0" borderId="23" xfId="55" applyFont="1" applyFill="1" applyBorder="1" applyAlignment="1">
      <alignment horizontal="center" vertical="center" wrapText="1"/>
      <protection/>
    </xf>
    <xf numFmtId="8" fontId="21" fillId="5" borderId="33" xfId="0" applyNumberFormat="1" applyFont="1" applyFill="1" applyBorder="1" applyAlignment="1">
      <alignment horizontal="center"/>
    </xf>
    <xf numFmtId="8" fontId="21" fillId="5" borderId="34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0" xfId="55" applyFont="1" applyFill="1" applyBorder="1" applyAlignment="1">
      <alignment horizontal="center" vertical="center" wrapText="1"/>
      <protection/>
    </xf>
    <xf numFmtId="0" fontId="41" fillId="2" borderId="28" xfId="0" applyFont="1" applyFill="1" applyBorder="1" applyAlignment="1">
      <alignment horizontal="center"/>
    </xf>
    <xf numFmtId="0" fontId="41" fillId="2" borderId="41" xfId="0" applyFont="1" applyFill="1" applyBorder="1" applyAlignment="1">
      <alignment horizontal="center"/>
    </xf>
    <xf numFmtId="0" fontId="41" fillId="2" borderId="45" xfId="0" applyFont="1" applyFill="1" applyBorder="1" applyAlignment="1">
      <alignment horizontal="center"/>
    </xf>
    <xf numFmtId="0" fontId="41" fillId="5" borderId="29" xfId="0" applyFont="1" applyFill="1" applyBorder="1" applyAlignment="1">
      <alignment horizontal="center"/>
    </xf>
    <xf numFmtId="0" fontId="41" fillId="5" borderId="36" xfId="0" applyFont="1" applyFill="1" applyBorder="1" applyAlignment="1">
      <alignment horizontal="center"/>
    </xf>
    <xf numFmtId="0" fontId="41" fillId="5" borderId="30" xfId="0" applyFont="1" applyFill="1" applyBorder="1" applyAlignment="1">
      <alignment horizontal="center"/>
    </xf>
    <xf numFmtId="8" fontId="21" fillId="2" borderId="29" xfId="55" applyNumberFormat="1" applyFont="1" applyFill="1" applyBorder="1" applyAlignment="1">
      <alignment horizontal="center" vertical="center"/>
      <protection/>
    </xf>
    <xf numFmtId="8" fontId="21" fillId="2" borderId="36" xfId="55" applyNumberFormat="1" applyFont="1" applyFill="1" applyBorder="1" applyAlignment="1">
      <alignment horizontal="center" vertical="center"/>
      <protection/>
    </xf>
    <xf numFmtId="8" fontId="21" fillId="2" borderId="30" xfId="55" applyNumberFormat="1" applyFont="1" applyFill="1" applyBorder="1" applyAlignment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41" fillId="2" borderId="29" xfId="0" applyFont="1" applyFill="1" applyBorder="1" applyAlignment="1">
      <alignment horizontal="center"/>
    </xf>
    <xf numFmtId="0" fontId="41" fillId="2" borderId="36" xfId="0" applyFont="1" applyFill="1" applyBorder="1" applyAlignment="1">
      <alignment horizontal="center"/>
    </xf>
    <xf numFmtId="0" fontId="41" fillId="2" borderId="30" xfId="0" applyFont="1" applyFill="1" applyBorder="1" applyAlignment="1">
      <alignment horizontal="center"/>
    </xf>
    <xf numFmtId="0" fontId="41" fillId="4" borderId="29" xfId="0" applyFont="1" applyFill="1" applyBorder="1" applyAlignment="1">
      <alignment horizontal="center"/>
    </xf>
    <xf numFmtId="0" fontId="41" fillId="4" borderId="36" xfId="0" applyFont="1" applyFill="1" applyBorder="1" applyAlignment="1">
      <alignment horizontal="center"/>
    </xf>
    <xf numFmtId="0" fontId="41" fillId="4" borderId="30" xfId="0" applyFont="1" applyFill="1" applyBorder="1" applyAlignment="1">
      <alignment horizontal="center"/>
    </xf>
    <xf numFmtId="175" fontId="43" fillId="2" borderId="12" xfId="0" applyNumberFormat="1" applyFont="1" applyFill="1" applyBorder="1" applyAlignment="1">
      <alignment horizontal="center" vertical="center"/>
    </xf>
    <xf numFmtId="175" fontId="43" fillId="2" borderId="25" xfId="0" applyNumberFormat="1" applyFont="1" applyFill="1" applyBorder="1" applyAlignment="1">
      <alignment horizontal="center" vertical="center"/>
    </xf>
    <xf numFmtId="175" fontId="43" fillId="5" borderId="46" xfId="0" applyNumberFormat="1" applyFont="1" applyFill="1" applyBorder="1" applyAlignment="1">
      <alignment horizontal="center" vertical="center"/>
    </xf>
    <xf numFmtId="175" fontId="43" fillId="5" borderId="3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5" fontId="43" fillId="4" borderId="12" xfId="0" applyNumberFormat="1" applyFont="1" applyFill="1" applyBorder="1" applyAlignment="1">
      <alignment horizontal="center" vertical="center"/>
    </xf>
    <xf numFmtId="175" fontId="43" fillId="4" borderId="25" xfId="0" applyNumberFormat="1" applyFont="1" applyFill="1" applyBorder="1" applyAlignment="1">
      <alignment horizontal="center" vertical="center"/>
    </xf>
    <xf numFmtId="175" fontId="43" fillId="4" borderId="29" xfId="0" applyNumberFormat="1" applyFont="1" applyFill="1" applyBorder="1" applyAlignment="1">
      <alignment horizontal="center"/>
    </xf>
    <xf numFmtId="175" fontId="43" fillId="4" borderId="36" xfId="0" applyNumberFormat="1" applyFont="1" applyFill="1" applyBorder="1" applyAlignment="1">
      <alignment horizontal="center"/>
    </xf>
    <xf numFmtId="175" fontId="43" fillId="4" borderId="30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75" fontId="43" fillId="5" borderId="47" xfId="0" applyNumberFormat="1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75" fontId="43" fillId="33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2981325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9813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7"/>
  <sheetViews>
    <sheetView tabSelected="1" zoomScale="70" zoomScaleNormal="70" zoomScalePageLayoutView="0" workbookViewId="0" topLeftCell="C100">
      <selection activeCell="P123" sqref="P123"/>
    </sheetView>
  </sheetViews>
  <sheetFormatPr defaultColWidth="8.8515625" defaultRowHeight="15"/>
  <cols>
    <col min="1" max="1" width="49.7109375" style="0" bestFit="1" customWidth="1"/>
    <col min="2" max="2" width="23.140625" style="0" bestFit="1" customWidth="1"/>
    <col min="3" max="4" width="19.57421875" style="0" bestFit="1" customWidth="1"/>
    <col min="5" max="5" width="19.28125" style="0" bestFit="1" customWidth="1"/>
    <col min="6" max="6" width="19.57421875" style="0" bestFit="1" customWidth="1"/>
    <col min="7" max="7" width="19.28125" style="0" bestFit="1" customWidth="1"/>
    <col min="8" max="8" width="17.421875" style="0" bestFit="1" customWidth="1"/>
    <col min="9" max="9" width="19.57421875" style="0" bestFit="1" customWidth="1"/>
    <col min="10" max="10" width="17.421875" style="0" bestFit="1" customWidth="1"/>
    <col min="11" max="11" width="19.57421875" style="0" bestFit="1" customWidth="1"/>
    <col min="12" max="12" width="12.7109375" style="0" customWidth="1"/>
    <col min="13" max="13" width="13.28125" style="0" bestFit="1" customWidth="1"/>
    <col min="14" max="14" width="19.140625" style="0" bestFit="1" customWidth="1"/>
    <col min="15" max="15" width="14.8515625" style="0" bestFit="1" customWidth="1"/>
    <col min="16" max="16" width="14.8515625" style="0" customWidth="1"/>
    <col min="17" max="17" width="14.421875" style="0" bestFit="1" customWidth="1"/>
    <col min="18" max="18" width="14.421875" style="0" customWidth="1"/>
    <col min="19" max="19" width="13.140625" style="0" bestFit="1" customWidth="1"/>
    <col min="20" max="20" width="13.140625" style="0" customWidth="1"/>
  </cols>
  <sheetData>
    <row r="2" spans="1:20" ht="18.7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69"/>
      <c r="R2" s="169"/>
      <c r="S2" s="169"/>
      <c r="T2" s="78"/>
    </row>
    <row r="3" spans="1:20" ht="18.7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69"/>
      <c r="R3" s="169"/>
      <c r="S3" s="169"/>
      <c r="T3" s="78"/>
    </row>
    <row r="4" spans="1:20" ht="18.75" customHeight="1">
      <c r="A4" s="190" t="s">
        <v>76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17"/>
      <c r="Q4" s="117"/>
      <c r="R4" s="117"/>
      <c r="S4" s="117"/>
      <c r="T4" s="79"/>
    </row>
    <row r="5" spans="1:20" ht="18.7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17"/>
      <c r="Q5" s="117"/>
      <c r="R5" s="117"/>
      <c r="S5" s="117"/>
      <c r="T5" s="79"/>
    </row>
    <row r="6" spans="1:20" ht="18.75" customHeight="1">
      <c r="A6" s="176" t="s">
        <v>146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13"/>
      <c r="Q6" s="113"/>
      <c r="R6" s="113"/>
      <c r="S6" s="113"/>
      <c r="T6" s="78"/>
    </row>
    <row r="7" ht="15.75" thickBot="1"/>
    <row r="8" spans="3:11" ht="15.75" thickBot="1">
      <c r="C8" s="191" t="s">
        <v>4</v>
      </c>
      <c r="D8" s="192"/>
      <c r="E8" s="193"/>
      <c r="F8" s="194" t="s">
        <v>5</v>
      </c>
      <c r="G8" s="195"/>
      <c r="H8" s="196"/>
      <c r="I8" s="184" t="s">
        <v>6</v>
      </c>
      <c r="J8" s="185"/>
      <c r="K8" s="186"/>
    </row>
    <row r="9" spans="1:11" ht="15.75" thickBot="1">
      <c r="A9" s="15" t="s">
        <v>0</v>
      </c>
      <c r="B9" s="170" t="s">
        <v>1</v>
      </c>
      <c r="C9" s="171" t="s">
        <v>2</v>
      </c>
      <c r="D9" s="108" t="s">
        <v>3</v>
      </c>
      <c r="E9" s="109" t="s">
        <v>245</v>
      </c>
      <c r="F9" s="110" t="s">
        <v>2</v>
      </c>
      <c r="G9" s="111" t="s">
        <v>3</v>
      </c>
      <c r="H9" s="135" t="s">
        <v>245</v>
      </c>
      <c r="I9" s="118" t="s">
        <v>2</v>
      </c>
      <c r="J9" s="120" t="s">
        <v>3</v>
      </c>
      <c r="K9" s="145" t="s">
        <v>245</v>
      </c>
    </row>
    <row r="10" spans="1:11" ht="18.75">
      <c r="A10" s="1" t="s">
        <v>7</v>
      </c>
      <c r="B10" s="86" t="s">
        <v>41</v>
      </c>
      <c r="C10" s="4">
        <v>205.5</v>
      </c>
      <c r="D10" s="7">
        <f aca="true" t="shared" si="0" ref="D10:D43">SUM(C10+79.95)</f>
        <v>285.45</v>
      </c>
      <c r="E10" s="7">
        <f aca="true" t="shared" si="1" ref="E10:E43">SUM(C10+159.95)</f>
        <v>365.45</v>
      </c>
      <c r="F10" s="9">
        <f aca="true" t="shared" si="2" ref="F10:F43">SUM(C10+(C10*0.3))</f>
        <v>267.15</v>
      </c>
      <c r="G10" s="10">
        <f aca="true" t="shared" si="3" ref="G10:G43">SUM(F10+79.95)</f>
        <v>347.09999999999997</v>
      </c>
      <c r="H10" s="10">
        <f aca="true" t="shared" si="4" ref="H10:H43">SUM(F10+159.95)</f>
        <v>427.09999999999997</v>
      </c>
      <c r="I10" s="13" t="s">
        <v>74</v>
      </c>
      <c r="J10" s="14" t="s">
        <v>74</v>
      </c>
      <c r="K10" s="144" t="s">
        <v>74</v>
      </c>
    </row>
    <row r="11" spans="1:11" ht="18.75">
      <c r="A11" s="2" t="s">
        <v>8</v>
      </c>
      <c r="B11" s="104" t="s">
        <v>42</v>
      </c>
      <c r="C11" s="5">
        <v>214.95</v>
      </c>
      <c r="D11" s="7">
        <f t="shared" si="0"/>
        <v>294.9</v>
      </c>
      <c r="E11" s="7">
        <f t="shared" si="1"/>
        <v>374.9</v>
      </c>
      <c r="F11" s="9">
        <f t="shared" si="2"/>
        <v>279.435</v>
      </c>
      <c r="G11" s="10">
        <f t="shared" si="3"/>
        <v>359.385</v>
      </c>
      <c r="H11" s="10">
        <f t="shared" si="4"/>
        <v>439.385</v>
      </c>
      <c r="I11" s="11">
        <v>212.95</v>
      </c>
      <c r="J11" s="11">
        <f>SUM(I11+79.95)</f>
        <v>292.9</v>
      </c>
      <c r="K11" s="91">
        <f>SUM(I11+159.95)</f>
        <v>372.9</v>
      </c>
    </row>
    <row r="12" spans="1:11" ht="18.75">
      <c r="A12" s="2" t="s">
        <v>9</v>
      </c>
      <c r="B12" s="104" t="s">
        <v>43</v>
      </c>
      <c r="C12" s="5">
        <v>222.5</v>
      </c>
      <c r="D12" s="7">
        <f t="shared" si="0"/>
        <v>302.45</v>
      </c>
      <c r="E12" s="7">
        <f t="shared" si="1"/>
        <v>382.45</v>
      </c>
      <c r="F12" s="9">
        <f t="shared" si="2"/>
        <v>289.25</v>
      </c>
      <c r="G12" s="10">
        <f t="shared" si="3"/>
        <v>369.2</v>
      </c>
      <c r="H12" s="10">
        <f t="shared" si="4"/>
        <v>449.2</v>
      </c>
      <c r="I12" s="11">
        <v>221.9</v>
      </c>
      <c r="J12" s="11">
        <f>SUM(I12+79.95)</f>
        <v>301.85</v>
      </c>
      <c r="K12" s="91">
        <f>SUM(I12+159.95)</f>
        <v>381.85</v>
      </c>
    </row>
    <row r="13" spans="1:11" ht="18.75">
      <c r="A13" s="2" t="s">
        <v>10</v>
      </c>
      <c r="B13" s="104" t="s">
        <v>44</v>
      </c>
      <c r="C13" s="5">
        <v>259.5</v>
      </c>
      <c r="D13" s="7">
        <f t="shared" si="0"/>
        <v>339.45</v>
      </c>
      <c r="E13" s="7">
        <f t="shared" si="1"/>
        <v>419.45</v>
      </c>
      <c r="F13" s="9">
        <f t="shared" si="2"/>
        <v>337.35</v>
      </c>
      <c r="G13" s="10">
        <f t="shared" si="3"/>
        <v>417.3</v>
      </c>
      <c r="H13" s="10">
        <f t="shared" si="4"/>
        <v>497.3</v>
      </c>
      <c r="I13" s="11" t="s">
        <v>74</v>
      </c>
      <c r="J13" s="11" t="s">
        <v>74</v>
      </c>
      <c r="K13" s="91" t="s">
        <v>74</v>
      </c>
    </row>
    <row r="14" spans="1:11" ht="18.75">
      <c r="A14" s="2" t="s">
        <v>11</v>
      </c>
      <c r="B14" s="104" t="s">
        <v>45</v>
      </c>
      <c r="C14" s="5">
        <v>291.95</v>
      </c>
      <c r="D14" s="7">
        <f t="shared" si="0"/>
        <v>371.9</v>
      </c>
      <c r="E14" s="7">
        <f t="shared" si="1"/>
        <v>451.9</v>
      </c>
      <c r="F14" s="9">
        <f t="shared" si="2"/>
        <v>379.53499999999997</v>
      </c>
      <c r="G14" s="10">
        <f t="shared" si="3"/>
        <v>459.48499999999996</v>
      </c>
      <c r="H14" s="10">
        <f t="shared" si="4"/>
        <v>539.4849999999999</v>
      </c>
      <c r="I14" s="11" t="s">
        <v>74</v>
      </c>
      <c r="J14" s="11" t="s">
        <v>74</v>
      </c>
      <c r="K14" s="91" t="s">
        <v>74</v>
      </c>
    </row>
    <row r="15" spans="1:11" ht="18.75">
      <c r="A15" s="2" t="s">
        <v>12</v>
      </c>
      <c r="B15" s="104" t="s">
        <v>46</v>
      </c>
      <c r="C15" s="5">
        <v>302.5</v>
      </c>
      <c r="D15" s="7">
        <f t="shared" si="0"/>
        <v>382.45</v>
      </c>
      <c r="E15" s="7">
        <f t="shared" si="1"/>
        <v>462.45</v>
      </c>
      <c r="F15" s="9">
        <f t="shared" si="2"/>
        <v>393.25</v>
      </c>
      <c r="G15" s="10">
        <f t="shared" si="3"/>
        <v>473.2</v>
      </c>
      <c r="H15" s="10">
        <f t="shared" si="4"/>
        <v>553.2</v>
      </c>
      <c r="I15" s="11">
        <v>301.9</v>
      </c>
      <c r="J15" s="11">
        <f>SUM(I15+79.95)</f>
        <v>381.84999999999997</v>
      </c>
      <c r="K15" s="91">
        <f>SUM(I15+159.95)</f>
        <v>461.84999999999997</v>
      </c>
    </row>
    <row r="16" spans="1:11" ht="18.75">
      <c r="A16" s="2" t="s">
        <v>13</v>
      </c>
      <c r="B16" s="104" t="s">
        <v>47</v>
      </c>
      <c r="C16" s="5">
        <v>323.95</v>
      </c>
      <c r="D16" s="7">
        <f t="shared" si="0"/>
        <v>403.9</v>
      </c>
      <c r="E16" s="7">
        <f t="shared" si="1"/>
        <v>483.9</v>
      </c>
      <c r="F16" s="9">
        <f t="shared" si="2"/>
        <v>421.135</v>
      </c>
      <c r="G16" s="10">
        <f t="shared" si="3"/>
        <v>501.085</v>
      </c>
      <c r="H16" s="10">
        <f t="shared" si="4"/>
        <v>581.085</v>
      </c>
      <c r="I16" s="11">
        <v>322.9</v>
      </c>
      <c r="J16" s="11">
        <f>SUM(I16+79.95)</f>
        <v>402.84999999999997</v>
      </c>
      <c r="K16" s="91">
        <f>SUM(I16+159.95)</f>
        <v>482.84999999999997</v>
      </c>
    </row>
    <row r="17" spans="1:11" ht="18.75">
      <c r="A17" s="2" t="s">
        <v>14</v>
      </c>
      <c r="B17" s="104" t="s">
        <v>48</v>
      </c>
      <c r="C17" s="5">
        <v>377.95</v>
      </c>
      <c r="D17" s="7">
        <f t="shared" si="0"/>
        <v>457.9</v>
      </c>
      <c r="E17" s="7">
        <f t="shared" si="1"/>
        <v>537.9</v>
      </c>
      <c r="F17" s="9">
        <f t="shared" si="2"/>
        <v>491.335</v>
      </c>
      <c r="G17" s="10">
        <f t="shared" si="3"/>
        <v>571.285</v>
      </c>
      <c r="H17" s="10">
        <f t="shared" si="4"/>
        <v>651.285</v>
      </c>
      <c r="I17" s="11">
        <v>375.8</v>
      </c>
      <c r="J17" s="11">
        <f>SUM(I17+79.95)</f>
        <v>455.75</v>
      </c>
      <c r="K17" s="91">
        <f>SUM(I17+159.95)</f>
        <v>535.75</v>
      </c>
    </row>
    <row r="18" spans="1:11" ht="18.75">
      <c r="A18" s="2" t="s">
        <v>15</v>
      </c>
      <c r="B18" s="104" t="s">
        <v>49</v>
      </c>
      <c r="C18" s="5">
        <v>593.95</v>
      </c>
      <c r="D18" s="7">
        <f t="shared" si="0"/>
        <v>673.9000000000001</v>
      </c>
      <c r="E18" s="7">
        <f t="shared" si="1"/>
        <v>753.9000000000001</v>
      </c>
      <c r="F18" s="9">
        <f t="shared" si="2"/>
        <v>772.135</v>
      </c>
      <c r="G18" s="10">
        <f t="shared" si="3"/>
        <v>852.085</v>
      </c>
      <c r="H18" s="10">
        <f t="shared" si="4"/>
        <v>932.085</v>
      </c>
      <c r="I18" s="11" t="s">
        <v>74</v>
      </c>
      <c r="J18" s="11" t="s">
        <v>74</v>
      </c>
      <c r="K18" s="91" t="s">
        <v>74</v>
      </c>
    </row>
    <row r="19" spans="1:11" ht="18.75">
      <c r="A19" s="2" t="s">
        <v>16</v>
      </c>
      <c r="B19" s="104" t="s">
        <v>50</v>
      </c>
      <c r="C19" s="5">
        <v>266.95</v>
      </c>
      <c r="D19" s="7">
        <f t="shared" si="0"/>
        <v>346.9</v>
      </c>
      <c r="E19" s="7">
        <f t="shared" si="1"/>
        <v>426.9</v>
      </c>
      <c r="F19" s="9">
        <f t="shared" si="2"/>
        <v>347.03499999999997</v>
      </c>
      <c r="G19" s="10">
        <f t="shared" si="3"/>
        <v>426.98499999999996</v>
      </c>
      <c r="H19" s="10">
        <f t="shared" si="4"/>
        <v>506.98499999999996</v>
      </c>
      <c r="I19" s="11" t="s">
        <v>74</v>
      </c>
      <c r="J19" s="11" t="s">
        <v>74</v>
      </c>
      <c r="K19" s="91" t="s">
        <v>74</v>
      </c>
    </row>
    <row r="20" spans="1:11" ht="18.75">
      <c r="A20" s="2" t="s">
        <v>17</v>
      </c>
      <c r="B20" s="3" t="s">
        <v>51</v>
      </c>
      <c r="C20" s="5">
        <v>300.5</v>
      </c>
      <c r="D20" s="7">
        <f t="shared" si="0"/>
        <v>380.45</v>
      </c>
      <c r="E20" s="7">
        <f t="shared" si="1"/>
        <v>460.45</v>
      </c>
      <c r="F20" s="9">
        <f t="shared" si="2"/>
        <v>390.65</v>
      </c>
      <c r="G20" s="10">
        <f t="shared" si="3"/>
        <v>470.59999999999997</v>
      </c>
      <c r="H20" s="10">
        <f t="shared" si="4"/>
        <v>550.5999999999999</v>
      </c>
      <c r="I20" s="11">
        <v>299.8</v>
      </c>
      <c r="J20" s="11">
        <f>SUM(I20+79.95)</f>
        <v>379.75</v>
      </c>
      <c r="K20" s="91">
        <f>SUM(I20+159.95)</f>
        <v>459.75</v>
      </c>
    </row>
    <row r="21" spans="1:11" ht="18.75">
      <c r="A21" s="2" t="s">
        <v>18</v>
      </c>
      <c r="B21" s="3" t="s">
        <v>52</v>
      </c>
      <c r="C21" s="5">
        <v>349.95</v>
      </c>
      <c r="D21" s="7">
        <f t="shared" si="0"/>
        <v>429.9</v>
      </c>
      <c r="E21" s="7">
        <f t="shared" si="1"/>
        <v>509.9</v>
      </c>
      <c r="F21" s="9">
        <f t="shared" si="2"/>
        <v>454.935</v>
      </c>
      <c r="G21" s="10">
        <f t="shared" si="3"/>
        <v>534.885</v>
      </c>
      <c r="H21" s="10">
        <f t="shared" si="4"/>
        <v>614.885</v>
      </c>
      <c r="I21" s="11" t="s">
        <v>74</v>
      </c>
      <c r="J21" s="11" t="s">
        <v>74</v>
      </c>
      <c r="K21" s="91" t="s">
        <v>74</v>
      </c>
    </row>
    <row r="22" spans="1:11" ht="18.75">
      <c r="A22" s="2" t="s">
        <v>19</v>
      </c>
      <c r="B22" s="3" t="s">
        <v>53</v>
      </c>
      <c r="C22" s="5">
        <v>399.95</v>
      </c>
      <c r="D22" s="7">
        <f t="shared" si="0"/>
        <v>479.9</v>
      </c>
      <c r="E22" s="7">
        <f t="shared" si="1"/>
        <v>559.9</v>
      </c>
      <c r="F22" s="9">
        <f t="shared" si="2"/>
        <v>519.935</v>
      </c>
      <c r="G22" s="10">
        <f t="shared" si="3"/>
        <v>599.885</v>
      </c>
      <c r="H22" s="10">
        <f t="shared" si="4"/>
        <v>679.885</v>
      </c>
      <c r="I22" s="11" t="s">
        <v>74</v>
      </c>
      <c r="J22" s="11" t="s">
        <v>74</v>
      </c>
      <c r="K22" s="91" t="s">
        <v>74</v>
      </c>
    </row>
    <row r="23" spans="1:11" ht="18.75">
      <c r="A23" s="2" t="s">
        <v>20</v>
      </c>
      <c r="B23" s="3" t="s">
        <v>54</v>
      </c>
      <c r="C23" s="5">
        <v>626.5</v>
      </c>
      <c r="D23" s="7">
        <f t="shared" si="0"/>
        <v>706.45</v>
      </c>
      <c r="E23" s="7">
        <f t="shared" si="1"/>
        <v>786.45</v>
      </c>
      <c r="F23" s="9">
        <f t="shared" si="2"/>
        <v>814.45</v>
      </c>
      <c r="G23" s="10">
        <f t="shared" si="3"/>
        <v>894.4000000000001</v>
      </c>
      <c r="H23" s="10">
        <f t="shared" si="4"/>
        <v>974.4000000000001</v>
      </c>
      <c r="I23" s="11" t="s">
        <v>74</v>
      </c>
      <c r="J23" s="11" t="s">
        <v>74</v>
      </c>
      <c r="K23" s="91" t="s">
        <v>74</v>
      </c>
    </row>
    <row r="24" spans="1:11" ht="18.75">
      <c r="A24" s="2" t="s">
        <v>21</v>
      </c>
      <c r="B24" s="3" t="s">
        <v>55</v>
      </c>
      <c r="C24" s="5">
        <v>157.95</v>
      </c>
      <c r="D24" s="7">
        <f t="shared" si="0"/>
        <v>237.89999999999998</v>
      </c>
      <c r="E24" s="7">
        <f t="shared" si="1"/>
        <v>317.9</v>
      </c>
      <c r="F24" s="9">
        <f t="shared" si="2"/>
        <v>205.33499999999998</v>
      </c>
      <c r="G24" s="10">
        <f t="shared" si="3"/>
        <v>285.28499999999997</v>
      </c>
      <c r="H24" s="10">
        <f t="shared" si="4"/>
        <v>365.28499999999997</v>
      </c>
      <c r="I24" s="11" t="s">
        <v>74</v>
      </c>
      <c r="J24" s="11" t="s">
        <v>74</v>
      </c>
      <c r="K24" s="91" t="s">
        <v>74</v>
      </c>
    </row>
    <row r="25" spans="1:11" ht="18.75">
      <c r="A25" s="2" t="s">
        <v>22</v>
      </c>
      <c r="B25" s="3" t="s">
        <v>56</v>
      </c>
      <c r="C25" s="5">
        <v>194.5</v>
      </c>
      <c r="D25" s="7">
        <f t="shared" si="0"/>
        <v>274.45</v>
      </c>
      <c r="E25" s="7">
        <f t="shared" si="1"/>
        <v>354.45</v>
      </c>
      <c r="F25" s="9">
        <f t="shared" si="2"/>
        <v>252.85</v>
      </c>
      <c r="G25" s="10">
        <f t="shared" si="3"/>
        <v>332.8</v>
      </c>
      <c r="H25" s="10">
        <f t="shared" si="4"/>
        <v>412.79999999999995</v>
      </c>
      <c r="I25" s="11">
        <v>193.5</v>
      </c>
      <c r="J25" s="11">
        <f>SUM(I25+79.95)</f>
        <v>273.45</v>
      </c>
      <c r="K25" s="91">
        <f>SUM(I25+159.95)</f>
        <v>353.45</v>
      </c>
    </row>
    <row r="26" spans="1:11" ht="18.75">
      <c r="A26" s="2" t="s">
        <v>23</v>
      </c>
      <c r="B26" s="3" t="s">
        <v>55</v>
      </c>
      <c r="C26" s="5">
        <v>183.95</v>
      </c>
      <c r="D26" s="7">
        <f t="shared" si="0"/>
        <v>263.9</v>
      </c>
      <c r="E26" s="7">
        <f t="shared" si="1"/>
        <v>343.9</v>
      </c>
      <c r="F26" s="9">
        <f t="shared" si="2"/>
        <v>239.135</v>
      </c>
      <c r="G26" s="10">
        <f t="shared" si="3"/>
        <v>319.085</v>
      </c>
      <c r="H26" s="10">
        <f t="shared" si="4"/>
        <v>399.085</v>
      </c>
      <c r="I26" s="11" t="s">
        <v>74</v>
      </c>
      <c r="J26" s="11" t="s">
        <v>74</v>
      </c>
      <c r="K26" s="91" t="s">
        <v>74</v>
      </c>
    </row>
    <row r="27" spans="1:11" ht="18.75">
      <c r="A27" s="2" t="s">
        <v>24</v>
      </c>
      <c r="B27" s="3" t="s">
        <v>57</v>
      </c>
      <c r="C27" s="5">
        <v>267.95</v>
      </c>
      <c r="D27" s="7">
        <f t="shared" si="0"/>
        <v>347.9</v>
      </c>
      <c r="E27" s="7">
        <f t="shared" si="1"/>
        <v>427.9</v>
      </c>
      <c r="F27" s="9">
        <f t="shared" si="2"/>
        <v>348.335</v>
      </c>
      <c r="G27" s="10">
        <f t="shared" si="3"/>
        <v>428.28499999999997</v>
      </c>
      <c r="H27" s="10">
        <f t="shared" si="4"/>
        <v>508.28499999999997</v>
      </c>
      <c r="I27" s="11">
        <v>266.9</v>
      </c>
      <c r="J27" s="11">
        <f>SUM(I27+79.95)</f>
        <v>346.84999999999997</v>
      </c>
      <c r="K27" s="91">
        <f>SUM(I27+159.95)</f>
        <v>426.84999999999997</v>
      </c>
    </row>
    <row r="28" spans="1:11" ht="18.75">
      <c r="A28" s="2" t="s">
        <v>25</v>
      </c>
      <c r="B28" s="3" t="s">
        <v>58</v>
      </c>
      <c r="C28" s="5">
        <v>317.95</v>
      </c>
      <c r="D28" s="7">
        <f t="shared" si="0"/>
        <v>397.9</v>
      </c>
      <c r="E28" s="7">
        <f t="shared" si="1"/>
        <v>477.9</v>
      </c>
      <c r="F28" s="9">
        <f t="shared" si="2"/>
        <v>413.335</v>
      </c>
      <c r="G28" s="10">
        <f t="shared" si="3"/>
        <v>493.28499999999997</v>
      </c>
      <c r="H28" s="10">
        <f t="shared" si="4"/>
        <v>573.285</v>
      </c>
      <c r="I28" s="11">
        <v>316.5</v>
      </c>
      <c r="J28" s="11">
        <f>SUM(I28+79.95)</f>
        <v>396.45</v>
      </c>
      <c r="K28" s="91">
        <f>SUM(I28+159.95)</f>
        <v>476.45</v>
      </c>
    </row>
    <row r="29" spans="1:11" ht="18.75">
      <c r="A29" s="2" t="s">
        <v>26</v>
      </c>
      <c r="B29" s="3" t="s">
        <v>59</v>
      </c>
      <c r="C29" s="5">
        <v>388.95</v>
      </c>
      <c r="D29" s="7">
        <f t="shared" si="0"/>
        <v>468.9</v>
      </c>
      <c r="E29" s="7">
        <f t="shared" si="1"/>
        <v>548.9</v>
      </c>
      <c r="F29" s="9">
        <f t="shared" si="2"/>
        <v>505.635</v>
      </c>
      <c r="G29" s="10">
        <f t="shared" si="3"/>
        <v>585.585</v>
      </c>
      <c r="H29" s="10">
        <f t="shared" si="4"/>
        <v>665.585</v>
      </c>
      <c r="I29" s="11">
        <v>387.5</v>
      </c>
      <c r="J29" s="11">
        <f>SUM(I29+79.95)</f>
        <v>467.45</v>
      </c>
      <c r="K29" s="91">
        <f>SUM(I29+159.95)</f>
        <v>547.45</v>
      </c>
    </row>
    <row r="30" spans="1:11" ht="18.75">
      <c r="A30" s="2" t="s">
        <v>27</v>
      </c>
      <c r="B30" s="3" t="s">
        <v>60</v>
      </c>
      <c r="C30" s="5">
        <v>313.5</v>
      </c>
      <c r="D30" s="7">
        <f t="shared" si="0"/>
        <v>393.45</v>
      </c>
      <c r="E30" s="7">
        <f t="shared" si="1"/>
        <v>473.45</v>
      </c>
      <c r="F30" s="9">
        <f t="shared" si="2"/>
        <v>407.55</v>
      </c>
      <c r="G30" s="10">
        <f t="shared" si="3"/>
        <v>487.5</v>
      </c>
      <c r="H30" s="10">
        <f t="shared" si="4"/>
        <v>567.5</v>
      </c>
      <c r="I30" s="11" t="s">
        <v>74</v>
      </c>
      <c r="J30" s="11" t="s">
        <v>74</v>
      </c>
      <c r="K30" s="91" t="s">
        <v>74</v>
      </c>
    </row>
    <row r="31" spans="1:11" ht="18.75">
      <c r="A31" s="2" t="s">
        <v>28</v>
      </c>
      <c r="B31" s="3" t="s">
        <v>61</v>
      </c>
      <c r="C31" s="5">
        <v>248.5</v>
      </c>
      <c r="D31" s="7">
        <f t="shared" si="0"/>
        <v>328.45</v>
      </c>
      <c r="E31" s="7">
        <f t="shared" si="1"/>
        <v>408.45</v>
      </c>
      <c r="F31" s="9">
        <f t="shared" si="2"/>
        <v>323.05</v>
      </c>
      <c r="G31" s="10">
        <f t="shared" si="3"/>
        <v>403</v>
      </c>
      <c r="H31" s="10">
        <f t="shared" si="4"/>
        <v>483</v>
      </c>
      <c r="I31" s="11" t="s">
        <v>74</v>
      </c>
      <c r="J31" s="11" t="s">
        <v>74</v>
      </c>
      <c r="K31" s="91" t="s">
        <v>74</v>
      </c>
    </row>
    <row r="32" spans="1:11" ht="18.75">
      <c r="A32" s="2" t="s">
        <v>29</v>
      </c>
      <c r="B32" s="3" t="s">
        <v>62</v>
      </c>
      <c r="C32" s="5">
        <v>258.95</v>
      </c>
      <c r="D32" s="7">
        <f t="shared" si="0"/>
        <v>338.9</v>
      </c>
      <c r="E32" s="7">
        <f t="shared" si="1"/>
        <v>418.9</v>
      </c>
      <c r="F32" s="9">
        <f t="shared" si="2"/>
        <v>336.635</v>
      </c>
      <c r="G32" s="10">
        <f t="shared" si="3"/>
        <v>416.585</v>
      </c>
      <c r="H32" s="10">
        <f t="shared" si="4"/>
        <v>496.585</v>
      </c>
      <c r="I32" s="11" t="s">
        <v>74</v>
      </c>
      <c r="J32" s="11" t="s">
        <v>74</v>
      </c>
      <c r="K32" s="91" t="s">
        <v>74</v>
      </c>
    </row>
    <row r="33" spans="1:11" ht="18.75">
      <c r="A33" s="2" t="s">
        <v>30</v>
      </c>
      <c r="B33" s="3" t="s">
        <v>63</v>
      </c>
      <c r="C33" s="5">
        <v>269.95</v>
      </c>
      <c r="D33" s="7">
        <f t="shared" si="0"/>
        <v>349.9</v>
      </c>
      <c r="E33" s="7">
        <f t="shared" si="1"/>
        <v>429.9</v>
      </c>
      <c r="F33" s="9">
        <f t="shared" si="2"/>
        <v>350.935</v>
      </c>
      <c r="G33" s="10">
        <f t="shared" si="3"/>
        <v>430.885</v>
      </c>
      <c r="H33" s="10">
        <f t="shared" si="4"/>
        <v>510.885</v>
      </c>
      <c r="I33" s="11" t="s">
        <v>74</v>
      </c>
      <c r="J33" s="11" t="s">
        <v>74</v>
      </c>
      <c r="K33" s="91" t="s">
        <v>74</v>
      </c>
    </row>
    <row r="34" spans="1:11" ht="18.75">
      <c r="A34" s="2" t="s">
        <v>31</v>
      </c>
      <c r="B34" s="3" t="s">
        <v>64</v>
      </c>
      <c r="C34" s="5">
        <v>318.5</v>
      </c>
      <c r="D34" s="7">
        <f t="shared" si="0"/>
        <v>398.45</v>
      </c>
      <c r="E34" s="7">
        <f t="shared" si="1"/>
        <v>478.45</v>
      </c>
      <c r="F34" s="9">
        <f t="shared" si="2"/>
        <v>414.05</v>
      </c>
      <c r="G34" s="10">
        <f t="shared" si="3"/>
        <v>494</v>
      </c>
      <c r="H34" s="10">
        <f t="shared" si="4"/>
        <v>574</v>
      </c>
      <c r="I34" s="11" t="s">
        <v>74</v>
      </c>
      <c r="J34" s="11" t="s">
        <v>74</v>
      </c>
      <c r="K34" s="91" t="s">
        <v>74</v>
      </c>
    </row>
    <row r="35" spans="1:11" ht="18.75">
      <c r="A35" s="2" t="s">
        <v>32</v>
      </c>
      <c r="B35" s="3" t="s">
        <v>65</v>
      </c>
      <c r="C35" s="5">
        <v>376.95</v>
      </c>
      <c r="D35" s="7">
        <f t="shared" si="0"/>
        <v>456.9</v>
      </c>
      <c r="E35" s="7">
        <f t="shared" si="1"/>
        <v>536.9</v>
      </c>
      <c r="F35" s="9">
        <f t="shared" si="2"/>
        <v>490.03499999999997</v>
      </c>
      <c r="G35" s="10">
        <f t="shared" si="3"/>
        <v>569.985</v>
      </c>
      <c r="H35" s="10">
        <f t="shared" si="4"/>
        <v>649.9849999999999</v>
      </c>
      <c r="I35" s="11" t="s">
        <v>74</v>
      </c>
      <c r="J35" s="11" t="s">
        <v>74</v>
      </c>
      <c r="K35" s="91" t="s">
        <v>74</v>
      </c>
    </row>
    <row r="36" spans="1:11" ht="18.75">
      <c r="A36" s="2" t="s">
        <v>33</v>
      </c>
      <c r="B36" s="3" t="s">
        <v>66</v>
      </c>
      <c r="C36" s="5">
        <v>484.95</v>
      </c>
      <c r="D36" s="7">
        <f t="shared" si="0"/>
        <v>564.9</v>
      </c>
      <c r="E36" s="7">
        <f t="shared" si="1"/>
        <v>644.9</v>
      </c>
      <c r="F36" s="9">
        <f t="shared" si="2"/>
        <v>630.435</v>
      </c>
      <c r="G36" s="10">
        <f t="shared" si="3"/>
        <v>710.385</v>
      </c>
      <c r="H36" s="10">
        <f t="shared" si="4"/>
        <v>790.385</v>
      </c>
      <c r="I36" s="11" t="s">
        <v>74</v>
      </c>
      <c r="J36" s="11" t="s">
        <v>74</v>
      </c>
      <c r="K36" s="91" t="s">
        <v>74</v>
      </c>
    </row>
    <row r="37" spans="1:11" ht="18.75">
      <c r="A37" s="2" t="s">
        <v>34</v>
      </c>
      <c r="B37" s="3" t="s">
        <v>67</v>
      </c>
      <c r="C37" s="5">
        <v>535.95</v>
      </c>
      <c r="D37" s="7">
        <f t="shared" si="0"/>
        <v>615.9000000000001</v>
      </c>
      <c r="E37" s="7">
        <f t="shared" si="1"/>
        <v>695.9000000000001</v>
      </c>
      <c r="F37" s="9">
        <f t="shared" si="2"/>
        <v>696.735</v>
      </c>
      <c r="G37" s="10">
        <f t="shared" si="3"/>
        <v>776.6850000000001</v>
      </c>
      <c r="H37" s="10">
        <f t="shared" si="4"/>
        <v>856.685</v>
      </c>
      <c r="I37" s="11">
        <v>534.5</v>
      </c>
      <c r="J37" s="11">
        <f>SUM(I37+79.95)</f>
        <v>614.45</v>
      </c>
      <c r="K37" s="91">
        <f>SUM(I37+159.95)</f>
        <v>694.45</v>
      </c>
    </row>
    <row r="38" spans="1:11" ht="18.75">
      <c r="A38" s="2" t="s">
        <v>35</v>
      </c>
      <c r="B38" s="3" t="s">
        <v>68</v>
      </c>
      <c r="C38" s="5">
        <v>213.95</v>
      </c>
      <c r="D38" s="7">
        <f t="shared" si="0"/>
        <v>293.9</v>
      </c>
      <c r="E38" s="7">
        <f t="shared" si="1"/>
        <v>373.9</v>
      </c>
      <c r="F38" s="9">
        <f t="shared" si="2"/>
        <v>278.135</v>
      </c>
      <c r="G38" s="10">
        <f t="shared" si="3"/>
        <v>358.085</v>
      </c>
      <c r="H38" s="10">
        <f t="shared" si="4"/>
        <v>438.085</v>
      </c>
      <c r="I38" s="11" t="s">
        <v>74</v>
      </c>
      <c r="J38" s="11" t="s">
        <v>74</v>
      </c>
      <c r="K38" s="91" t="s">
        <v>74</v>
      </c>
    </row>
    <row r="39" spans="1:11" ht="18.75">
      <c r="A39" s="2" t="s">
        <v>36</v>
      </c>
      <c r="B39" s="3" t="s">
        <v>69</v>
      </c>
      <c r="C39" s="5">
        <v>301.5</v>
      </c>
      <c r="D39" s="7">
        <f t="shared" si="0"/>
        <v>381.45</v>
      </c>
      <c r="E39" s="7">
        <f t="shared" si="1"/>
        <v>461.45</v>
      </c>
      <c r="F39" s="9">
        <f t="shared" si="2"/>
        <v>391.95</v>
      </c>
      <c r="G39" s="10">
        <f t="shared" si="3"/>
        <v>471.9</v>
      </c>
      <c r="H39" s="10">
        <f t="shared" si="4"/>
        <v>551.9</v>
      </c>
      <c r="I39" s="11" t="s">
        <v>74</v>
      </c>
      <c r="J39" s="11" t="s">
        <v>74</v>
      </c>
      <c r="K39" s="91" t="s">
        <v>74</v>
      </c>
    </row>
    <row r="40" spans="1:11" ht="18.75">
      <c r="A40" s="2" t="s">
        <v>37</v>
      </c>
      <c r="B40" s="3" t="s">
        <v>70</v>
      </c>
      <c r="C40" s="5">
        <v>387.95</v>
      </c>
      <c r="D40" s="7">
        <f t="shared" si="0"/>
        <v>467.9</v>
      </c>
      <c r="E40" s="7">
        <f t="shared" si="1"/>
        <v>547.9</v>
      </c>
      <c r="F40" s="9">
        <f t="shared" si="2"/>
        <v>504.335</v>
      </c>
      <c r="G40" s="10">
        <f t="shared" si="3"/>
        <v>584.285</v>
      </c>
      <c r="H40" s="10">
        <f t="shared" si="4"/>
        <v>664.285</v>
      </c>
      <c r="I40" s="11" t="s">
        <v>74</v>
      </c>
      <c r="J40" s="11" t="s">
        <v>74</v>
      </c>
      <c r="K40" s="91" t="s">
        <v>74</v>
      </c>
    </row>
    <row r="41" spans="1:11" ht="18.75">
      <c r="A41" s="2" t="s">
        <v>38</v>
      </c>
      <c r="B41" s="3" t="s">
        <v>71</v>
      </c>
      <c r="C41" s="5">
        <v>529.5</v>
      </c>
      <c r="D41" s="7">
        <f t="shared" si="0"/>
        <v>609.45</v>
      </c>
      <c r="E41" s="7">
        <f t="shared" si="1"/>
        <v>689.45</v>
      </c>
      <c r="F41" s="9">
        <f t="shared" si="2"/>
        <v>688.35</v>
      </c>
      <c r="G41" s="10">
        <f t="shared" si="3"/>
        <v>768.3000000000001</v>
      </c>
      <c r="H41" s="10">
        <f t="shared" si="4"/>
        <v>848.3</v>
      </c>
      <c r="I41" s="11" t="s">
        <v>74</v>
      </c>
      <c r="J41" s="11" t="s">
        <v>74</v>
      </c>
      <c r="K41" s="91" t="s">
        <v>74</v>
      </c>
    </row>
    <row r="42" spans="1:11" ht="18.75">
      <c r="A42" s="2" t="s">
        <v>39</v>
      </c>
      <c r="B42" s="3" t="s">
        <v>72</v>
      </c>
      <c r="C42" s="5">
        <v>583.5</v>
      </c>
      <c r="D42" s="7">
        <f t="shared" si="0"/>
        <v>663.45</v>
      </c>
      <c r="E42" s="7">
        <f t="shared" si="1"/>
        <v>743.45</v>
      </c>
      <c r="F42" s="9">
        <f t="shared" si="2"/>
        <v>758.55</v>
      </c>
      <c r="G42" s="10">
        <f t="shared" si="3"/>
        <v>838.5</v>
      </c>
      <c r="H42" s="10">
        <f t="shared" si="4"/>
        <v>918.5</v>
      </c>
      <c r="I42" s="11">
        <v>582.5</v>
      </c>
      <c r="J42" s="11">
        <f>SUM(I42+79.95)</f>
        <v>662.45</v>
      </c>
      <c r="K42" s="91">
        <f>SUM(I42+159.95)</f>
        <v>742.45</v>
      </c>
    </row>
    <row r="43" spans="1:11" ht="19.5" thickBot="1">
      <c r="A43" s="52" t="s">
        <v>40</v>
      </c>
      <c r="B43" s="58" t="s">
        <v>73</v>
      </c>
      <c r="C43" s="54">
        <v>637.5</v>
      </c>
      <c r="D43" s="149">
        <f t="shared" si="0"/>
        <v>717.45</v>
      </c>
      <c r="E43" s="149">
        <f t="shared" si="1"/>
        <v>797.45</v>
      </c>
      <c r="F43" s="150">
        <f t="shared" si="2"/>
        <v>828.75</v>
      </c>
      <c r="G43" s="151">
        <f t="shared" si="3"/>
        <v>908.7</v>
      </c>
      <c r="H43" s="151">
        <f t="shared" si="4"/>
        <v>988.7</v>
      </c>
      <c r="I43" s="46" t="s">
        <v>74</v>
      </c>
      <c r="J43" s="46" t="s">
        <v>74</v>
      </c>
      <c r="K43" s="93" t="s">
        <v>74</v>
      </c>
    </row>
    <row r="44" spans="1:20" s="68" customFormat="1" ht="18.75" customHeight="1">
      <c r="A44" s="180" t="s">
        <v>244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51"/>
      <c r="M44" s="51"/>
      <c r="N44" s="51"/>
      <c r="O44" s="51"/>
      <c r="P44" s="51"/>
      <c r="Q44" s="51"/>
      <c r="R44" s="51"/>
      <c r="S44" s="51"/>
      <c r="T44" s="51"/>
    </row>
    <row r="45" ht="15.75" thickBot="1"/>
    <row r="46" spans="3:11" ht="15.75" thickBot="1">
      <c r="C46" s="191" t="s">
        <v>4</v>
      </c>
      <c r="D46" s="192"/>
      <c r="E46" s="193"/>
      <c r="F46" s="194" t="s">
        <v>5</v>
      </c>
      <c r="G46" s="195"/>
      <c r="H46" s="195"/>
      <c r="I46" s="184" t="s">
        <v>6</v>
      </c>
      <c r="J46" s="185"/>
      <c r="K46" s="186"/>
    </row>
    <row r="47" spans="1:11" ht="15.75" thickBot="1">
      <c r="A47" s="15" t="s">
        <v>0</v>
      </c>
      <c r="B47" s="16" t="s">
        <v>1</v>
      </c>
      <c r="C47" s="17" t="s">
        <v>2</v>
      </c>
      <c r="D47" s="17" t="s">
        <v>3</v>
      </c>
      <c r="E47" s="17" t="s">
        <v>245</v>
      </c>
      <c r="F47" s="114" t="s">
        <v>2</v>
      </c>
      <c r="G47" s="115" t="s">
        <v>3</v>
      </c>
      <c r="H47" s="116" t="s">
        <v>245</v>
      </c>
      <c r="I47" s="118" t="s">
        <v>2</v>
      </c>
      <c r="J47" s="119" t="s">
        <v>3</v>
      </c>
      <c r="K47" s="145" t="s">
        <v>245</v>
      </c>
    </row>
    <row r="48" spans="1:11" ht="18.75">
      <c r="A48" s="1" t="s">
        <v>77</v>
      </c>
      <c r="B48" s="18" t="s">
        <v>42</v>
      </c>
      <c r="C48" s="5">
        <v>240.5</v>
      </c>
      <c r="D48" s="6">
        <f aca="true" t="shared" si="5" ref="D48:D53">SUM(C48+79.95)</f>
        <v>320.45</v>
      </c>
      <c r="E48" s="6">
        <f aca="true" t="shared" si="6" ref="E48:E53">SUM(C48+159.95)</f>
        <v>400.45</v>
      </c>
      <c r="F48" s="8">
        <f aca="true" t="shared" si="7" ref="F48:F53">SUM(C48+(C48*0.3))</f>
        <v>312.65</v>
      </c>
      <c r="G48" s="8">
        <f aca="true" t="shared" si="8" ref="G48:G53">SUM(F48+79.95)</f>
        <v>392.59999999999997</v>
      </c>
      <c r="H48" s="8">
        <f aca="true" t="shared" si="9" ref="H48:H53">SUM(F48+159.95)</f>
        <v>472.59999999999997</v>
      </c>
      <c r="I48" s="12" t="s">
        <v>74</v>
      </c>
      <c r="J48" s="12" t="s">
        <v>74</v>
      </c>
      <c r="K48" s="123" t="s">
        <v>74</v>
      </c>
    </row>
    <row r="49" spans="1:11" ht="18.75">
      <c r="A49" s="1" t="s">
        <v>78</v>
      </c>
      <c r="B49" s="19" t="s">
        <v>83</v>
      </c>
      <c r="C49" s="5">
        <v>259.5</v>
      </c>
      <c r="D49" s="6">
        <f t="shared" si="5"/>
        <v>339.45</v>
      </c>
      <c r="E49" s="6">
        <f t="shared" si="6"/>
        <v>419.45</v>
      </c>
      <c r="F49" s="8">
        <f t="shared" si="7"/>
        <v>337.35</v>
      </c>
      <c r="G49" s="8">
        <f t="shared" si="8"/>
        <v>417.3</v>
      </c>
      <c r="H49" s="8">
        <f t="shared" si="9"/>
        <v>497.3</v>
      </c>
      <c r="I49" s="12" t="s">
        <v>74</v>
      </c>
      <c r="J49" s="12" t="s">
        <v>74</v>
      </c>
      <c r="K49" s="123" t="s">
        <v>74</v>
      </c>
    </row>
    <row r="50" spans="1:11" ht="18.75">
      <c r="A50" s="2" t="s">
        <v>79</v>
      </c>
      <c r="B50" s="20" t="s">
        <v>84</v>
      </c>
      <c r="C50" s="5">
        <v>282.5</v>
      </c>
      <c r="D50" s="6">
        <f t="shared" si="5"/>
        <v>362.45</v>
      </c>
      <c r="E50" s="6">
        <f t="shared" si="6"/>
        <v>442.45</v>
      </c>
      <c r="F50" s="8">
        <f t="shared" si="7"/>
        <v>367.25</v>
      </c>
      <c r="G50" s="8">
        <f t="shared" si="8"/>
        <v>447.2</v>
      </c>
      <c r="H50" s="8">
        <f t="shared" si="9"/>
        <v>527.2</v>
      </c>
      <c r="I50" s="12" t="s">
        <v>74</v>
      </c>
      <c r="J50" s="12" t="s">
        <v>74</v>
      </c>
      <c r="K50" s="123" t="s">
        <v>74</v>
      </c>
    </row>
    <row r="51" spans="1:11" ht="18.75">
      <c r="A51" s="2" t="s">
        <v>80</v>
      </c>
      <c r="B51" s="20" t="s">
        <v>85</v>
      </c>
      <c r="C51" s="5">
        <v>346.5</v>
      </c>
      <c r="D51" s="6">
        <f t="shared" si="5"/>
        <v>426.45</v>
      </c>
      <c r="E51" s="6">
        <f t="shared" si="6"/>
        <v>506.45</v>
      </c>
      <c r="F51" s="8">
        <f t="shared" si="7"/>
        <v>450.45</v>
      </c>
      <c r="G51" s="8">
        <f t="shared" si="8"/>
        <v>530.4</v>
      </c>
      <c r="H51" s="8">
        <f t="shared" si="9"/>
        <v>610.4</v>
      </c>
      <c r="I51" s="12" t="s">
        <v>74</v>
      </c>
      <c r="J51" s="12" t="s">
        <v>74</v>
      </c>
      <c r="K51" s="123" t="s">
        <v>74</v>
      </c>
    </row>
    <row r="52" spans="1:11" ht="18.75">
      <c r="A52" s="2" t="s">
        <v>81</v>
      </c>
      <c r="B52" s="20" t="s">
        <v>86</v>
      </c>
      <c r="C52" s="5">
        <v>384.5</v>
      </c>
      <c r="D52" s="6">
        <f t="shared" si="5"/>
        <v>464.45</v>
      </c>
      <c r="E52" s="6">
        <f t="shared" si="6"/>
        <v>544.45</v>
      </c>
      <c r="F52" s="8">
        <f t="shared" si="7"/>
        <v>499.85</v>
      </c>
      <c r="G52" s="8">
        <f t="shared" si="8"/>
        <v>579.8000000000001</v>
      </c>
      <c r="H52" s="8">
        <f t="shared" si="9"/>
        <v>659.8</v>
      </c>
      <c r="I52" s="12" t="s">
        <v>74</v>
      </c>
      <c r="J52" s="12" t="s">
        <v>74</v>
      </c>
      <c r="K52" s="123" t="s">
        <v>74</v>
      </c>
    </row>
    <row r="53" spans="1:11" ht="19.5" thickBot="1">
      <c r="A53" s="52" t="s">
        <v>82</v>
      </c>
      <c r="B53" s="53" t="s">
        <v>87</v>
      </c>
      <c r="C53" s="54">
        <v>422.95</v>
      </c>
      <c r="D53" s="55">
        <f t="shared" si="5"/>
        <v>502.9</v>
      </c>
      <c r="E53" s="55">
        <f t="shared" si="6"/>
        <v>582.9</v>
      </c>
      <c r="F53" s="41">
        <f t="shared" si="7"/>
        <v>549.835</v>
      </c>
      <c r="G53" s="41">
        <f t="shared" si="8"/>
        <v>629.7850000000001</v>
      </c>
      <c r="H53" s="41">
        <f t="shared" si="9"/>
        <v>709.7850000000001</v>
      </c>
      <c r="I53" s="44" t="s">
        <v>74</v>
      </c>
      <c r="J53" s="44" t="s">
        <v>74</v>
      </c>
      <c r="K53" s="125" t="s">
        <v>74</v>
      </c>
    </row>
    <row r="54" spans="1:20" ht="18.75">
      <c r="A54" s="48"/>
      <c r="B54" s="28"/>
      <c r="C54" s="49"/>
      <c r="D54" s="49"/>
      <c r="E54" s="50"/>
      <c r="F54" s="50"/>
      <c r="G54" s="50"/>
      <c r="H54" s="50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1:20" ht="19.5" thickBot="1">
      <c r="A55" s="48"/>
      <c r="B55" s="28"/>
      <c r="C55" s="49"/>
      <c r="D55" s="49"/>
      <c r="E55" s="50"/>
      <c r="F55" s="50"/>
      <c r="G55" s="50"/>
      <c r="H55" s="50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3:11" ht="15.75" thickBot="1">
      <c r="C56" s="191" t="s">
        <v>4</v>
      </c>
      <c r="D56" s="192"/>
      <c r="E56" s="193"/>
      <c r="F56" s="194" t="s">
        <v>5</v>
      </c>
      <c r="G56" s="195"/>
      <c r="H56" s="196"/>
      <c r="I56" s="184" t="s">
        <v>6</v>
      </c>
      <c r="J56" s="185"/>
      <c r="K56" s="186"/>
    </row>
    <row r="57" spans="1:11" ht="15.75" thickBot="1">
      <c r="A57" s="29" t="s">
        <v>0</v>
      </c>
      <c r="B57" s="30" t="s">
        <v>1</v>
      </c>
      <c r="C57" s="21" t="s">
        <v>2</v>
      </c>
      <c r="D57" s="22" t="s">
        <v>3</v>
      </c>
      <c r="E57" s="22" t="s">
        <v>246</v>
      </c>
      <c r="F57" s="25" t="s">
        <v>2</v>
      </c>
      <c r="G57" s="24" t="s">
        <v>3</v>
      </c>
      <c r="H57" s="24" t="s">
        <v>246</v>
      </c>
      <c r="I57" s="26" t="s">
        <v>2</v>
      </c>
      <c r="J57" s="27" t="s">
        <v>3</v>
      </c>
      <c r="K57" s="152" t="s">
        <v>245</v>
      </c>
    </row>
    <row r="58" spans="1:11" ht="18.75">
      <c r="A58" s="33" t="s">
        <v>88</v>
      </c>
      <c r="B58" s="34" t="s">
        <v>91</v>
      </c>
      <c r="C58" s="35">
        <v>524.95</v>
      </c>
      <c r="D58" s="35">
        <f>SUM(C58+79.95)</f>
        <v>604.9000000000001</v>
      </c>
      <c r="E58" s="35">
        <f>SUM(C58+159.95)</f>
        <v>684.9000000000001</v>
      </c>
      <c r="F58" s="36">
        <f>SUM(C58+(C58*0.3))</f>
        <v>682.4350000000001</v>
      </c>
      <c r="G58" s="36">
        <f>SUM(F58+79.95)</f>
        <v>762.3850000000001</v>
      </c>
      <c r="H58" s="36">
        <f>SUM(F58+159.95)</f>
        <v>842.385</v>
      </c>
      <c r="I58" s="43" t="s">
        <v>74</v>
      </c>
      <c r="J58" s="43" t="s">
        <v>74</v>
      </c>
      <c r="K58" s="153" t="s">
        <v>74</v>
      </c>
    </row>
    <row r="59" spans="1:11" ht="18.75">
      <c r="A59" s="103" t="s">
        <v>89</v>
      </c>
      <c r="B59" s="104" t="s">
        <v>92</v>
      </c>
      <c r="C59" s="31">
        <v>599.95</v>
      </c>
      <c r="D59" s="31">
        <f>SUM(C59+79.95)</f>
        <v>679.9000000000001</v>
      </c>
      <c r="E59" s="31">
        <f>SUM(C59+159.95)</f>
        <v>759.9000000000001</v>
      </c>
      <c r="F59" s="8">
        <f>SUM(C59+(C59*0.3))</f>
        <v>779.9350000000001</v>
      </c>
      <c r="G59" s="8">
        <f>SUM(F59+79.95)</f>
        <v>859.8850000000001</v>
      </c>
      <c r="H59" s="8">
        <f>SUM(F59+159.95)</f>
        <v>939.885</v>
      </c>
      <c r="I59" s="12" t="s">
        <v>74</v>
      </c>
      <c r="J59" s="12" t="s">
        <v>74</v>
      </c>
      <c r="K59" s="123" t="s">
        <v>74</v>
      </c>
    </row>
    <row r="60" spans="1:11" ht="18.75">
      <c r="A60" s="103" t="s">
        <v>90</v>
      </c>
      <c r="B60" s="104" t="s">
        <v>93</v>
      </c>
      <c r="C60" s="31">
        <v>724.95</v>
      </c>
      <c r="D60" s="31">
        <f>SUM(C60+79.95)</f>
        <v>804.9000000000001</v>
      </c>
      <c r="E60" s="31">
        <f>SUM(C60+159.95)</f>
        <v>884.9000000000001</v>
      </c>
      <c r="F60" s="8">
        <f>SUM(C60+(C60*0.3))</f>
        <v>942.4350000000001</v>
      </c>
      <c r="G60" s="8">
        <f>SUM(F60+79.95)</f>
        <v>1022.3850000000001</v>
      </c>
      <c r="H60" s="8">
        <f>SUM(F60+159.95)</f>
        <v>1102.385</v>
      </c>
      <c r="I60" s="12" t="s">
        <v>74</v>
      </c>
      <c r="J60" s="12" t="s">
        <v>74</v>
      </c>
      <c r="K60" s="123" t="s">
        <v>74</v>
      </c>
    </row>
    <row r="61" spans="1:11" ht="19.5" thickBot="1">
      <c r="A61" s="37" t="s">
        <v>94</v>
      </c>
      <c r="B61" s="38" t="s">
        <v>95</v>
      </c>
      <c r="C61" s="39">
        <v>799.95</v>
      </c>
      <c r="D61" s="39">
        <f>SUM(C61+79.95)</f>
        <v>879.9000000000001</v>
      </c>
      <c r="E61" s="40" t="s">
        <v>74</v>
      </c>
      <c r="F61" s="41">
        <f>SUM(C61+(C61*0.3))</f>
        <v>1039.935</v>
      </c>
      <c r="G61" s="41">
        <f>SUM(F61+79.95)</f>
        <v>1119.885</v>
      </c>
      <c r="H61" s="42" t="s">
        <v>74</v>
      </c>
      <c r="I61" s="44" t="s">
        <v>74</v>
      </c>
      <c r="J61" s="44" t="s">
        <v>74</v>
      </c>
      <c r="K61" s="125" t="s">
        <v>74</v>
      </c>
    </row>
    <row r="62" spans="1:20" ht="18.75">
      <c r="A62" s="48"/>
      <c r="B62" s="56"/>
      <c r="C62" s="49"/>
      <c r="D62" s="49"/>
      <c r="E62" s="50"/>
      <c r="F62" s="50"/>
      <c r="G62" s="50"/>
      <c r="H62" s="50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</row>
    <row r="63" spans="1:20" ht="19.5" thickBot="1">
      <c r="A63" s="48"/>
      <c r="B63" s="56"/>
      <c r="C63" s="49"/>
      <c r="D63" s="49"/>
      <c r="E63" s="50"/>
      <c r="F63" s="50"/>
      <c r="G63" s="50"/>
      <c r="H63" s="50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</row>
    <row r="64" spans="3:11" ht="15.75" thickBot="1">
      <c r="C64" s="191" t="s">
        <v>4</v>
      </c>
      <c r="D64" s="192"/>
      <c r="E64" s="193"/>
      <c r="F64" s="194" t="s">
        <v>5</v>
      </c>
      <c r="G64" s="195"/>
      <c r="H64" s="196"/>
      <c r="I64" s="184" t="s">
        <v>6</v>
      </c>
      <c r="J64" s="185"/>
      <c r="K64" s="186"/>
    </row>
    <row r="65" spans="1:11" ht="15.75" thickBot="1">
      <c r="A65" s="29" t="s">
        <v>0</v>
      </c>
      <c r="B65" s="30" t="s">
        <v>1</v>
      </c>
      <c r="C65" s="21" t="s">
        <v>2</v>
      </c>
      <c r="D65" s="21" t="s">
        <v>3</v>
      </c>
      <c r="E65" s="22" t="s">
        <v>245</v>
      </c>
      <c r="F65" s="23" t="s">
        <v>2</v>
      </c>
      <c r="G65" s="25" t="s">
        <v>3</v>
      </c>
      <c r="H65" s="24" t="s">
        <v>245</v>
      </c>
      <c r="I65" s="26" t="s">
        <v>2</v>
      </c>
      <c r="J65" s="139" t="s">
        <v>3</v>
      </c>
      <c r="K65" s="140" t="s">
        <v>245</v>
      </c>
    </row>
    <row r="66" spans="1:11" ht="18.75">
      <c r="A66" s="33" t="s">
        <v>96</v>
      </c>
      <c r="B66" s="34" t="s">
        <v>98</v>
      </c>
      <c r="C66" s="35">
        <v>485.5</v>
      </c>
      <c r="D66" s="35">
        <f>SUM(C66+99.95)</f>
        <v>585.45</v>
      </c>
      <c r="E66" s="35" t="s">
        <v>74</v>
      </c>
      <c r="F66" s="36">
        <f>SUM(C66+(C66*0.3))</f>
        <v>631.15</v>
      </c>
      <c r="G66" s="36">
        <f>SUM(F66+99.95)</f>
        <v>731.1</v>
      </c>
      <c r="H66" s="36" t="s">
        <v>74</v>
      </c>
      <c r="I66" s="45">
        <v>484.5</v>
      </c>
      <c r="J66" s="82">
        <f>SUM(I66+99.95)</f>
        <v>584.45</v>
      </c>
      <c r="K66" s="95" t="s">
        <v>74</v>
      </c>
    </row>
    <row r="67" spans="1:11" ht="19.5" thickBot="1">
      <c r="A67" s="121" t="s">
        <v>97</v>
      </c>
      <c r="B67" s="122" t="s">
        <v>99</v>
      </c>
      <c r="C67" s="39">
        <v>749.95</v>
      </c>
      <c r="D67" s="39">
        <f>C67+79.95</f>
        <v>829.9000000000001</v>
      </c>
      <c r="E67" s="39" t="s">
        <v>74</v>
      </c>
      <c r="F67" s="41">
        <f>C67*(1+30%)</f>
        <v>974.9350000000001</v>
      </c>
      <c r="G67" s="41">
        <f>F67+79.95</f>
        <v>1054.885</v>
      </c>
      <c r="H67" s="41" t="s">
        <v>74</v>
      </c>
      <c r="I67" s="46" t="s">
        <v>74</v>
      </c>
      <c r="J67" s="46" t="s">
        <v>74</v>
      </c>
      <c r="K67" s="93" t="s">
        <v>74</v>
      </c>
    </row>
    <row r="68" spans="1:20" ht="19.5" thickBot="1">
      <c r="A68" s="48"/>
      <c r="B68" s="56"/>
      <c r="C68" s="49"/>
      <c r="D68" s="49"/>
      <c r="E68" s="50"/>
      <c r="F68" s="50"/>
      <c r="G68" s="50"/>
      <c r="H68" s="50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12" ht="19.5" thickBot="1">
      <c r="A69" s="48"/>
      <c r="B69" s="56"/>
      <c r="C69" s="187" t="s">
        <v>4</v>
      </c>
      <c r="D69" s="188"/>
      <c r="E69" s="188"/>
      <c r="F69" s="189"/>
      <c r="G69" s="206" t="s">
        <v>5</v>
      </c>
      <c r="H69" s="207"/>
      <c r="I69" s="207"/>
      <c r="J69" s="208"/>
      <c r="K69" s="51"/>
      <c r="L69" s="51"/>
    </row>
    <row r="70" spans="1:12" ht="15.75" thickBot="1">
      <c r="A70" s="15" t="s">
        <v>0</v>
      </c>
      <c r="B70" s="16" t="s">
        <v>1</v>
      </c>
      <c r="C70" s="160" t="s">
        <v>2</v>
      </c>
      <c r="D70" s="161" t="s">
        <v>243</v>
      </c>
      <c r="E70" s="161" t="s">
        <v>233</v>
      </c>
      <c r="F70" s="162" t="s">
        <v>245</v>
      </c>
      <c r="G70" s="163" t="s">
        <v>2</v>
      </c>
      <c r="H70" s="164" t="s">
        <v>243</v>
      </c>
      <c r="I70" s="164" t="s">
        <v>233</v>
      </c>
      <c r="J70" s="165" t="s">
        <v>245</v>
      </c>
      <c r="K70" s="57"/>
      <c r="L70" s="57"/>
    </row>
    <row r="71" spans="1:12" ht="18.75">
      <c r="A71" s="1" t="s">
        <v>100</v>
      </c>
      <c r="B71" s="155" t="s">
        <v>110</v>
      </c>
      <c r="C71" s="4">
        <v>538.95</v>
      </c>
      <c r="D71" s="156">
        <f aca="true" t="shared" si="10" ref="D71:D80">SUM(C71+79.95)</f>
        <v>618.9000000000001</v>
      </c>
      <c r="E71" s="156">
        <f aca="true" t="shared" si="11" ref="E71:E80">SUM(C71+102.95)</f>
        <v>641.9000000000001</v>
      </c>
      <c r="F71" s="62">
        <f aca="true" t="shared" si="12" ref="F71:F80">SUM(C71+159.95)</f>
        <v>698.9000000000001</v>
      </c>
      <c r="G71" s="157">
        <f>SUM(C71)</f>
        <v>538.95</v>
      </c>
      <c r="H71" s="158">
        <f>SUM(G71+79.95)</f>
        <v>618.9000000000001</v>
      </c>
      <c r="I71" s="159">
        <f>SUM(G71+102.95)</f>
        <v>641.9000000000001</v>
      </c>
      <c r="J71" s="96">
        <f>SUM(G71+159.95)</f>
        <v>698.9000000000001</v>
      </c>
      <c r="K71" s="51"/>
      <c r="L71" s="51"/>
    </row>
    <row r="72" spans="1:12" ht="18.75">
      <c r="A72" s="2" t="s">
        <v>101</v>
      </c>
      <c r="B72" s="3" t="s">
        <v>111</v>
      </c>
      <c r="C72" s="5">
        <v>739.95</v>
      </c>
      <c r="D72" s="6">
        <f t="shared" si="10"/>
        <v>819.9000000000001</v>
      </c>
      <c r="E72" s="6">
        <f t="shared" si="11"/>
        <v>842.9000000000001</v>
      </c>
      <c r="F72" s="31">
        <f t="shared" si="12"/>
        <v>899.9000000000001</v>
      </c>
      <c r="G72" s="59">
        <f>SUM(C72)</f>
        <v>739.95</v>
      </c>
      <c r="H72" s="60">
        <f aca="true" t="shared" si="13" ref="H72:H80">SUM(G72+79.95)</f>
        <v>819.9000000000001</v>
      </c>
      <c r="I72" s="81">
        <f aca="true" t="shared" si="14" ref="I72:I80">SUM(G72+102.95)</f>
        <v>842.9000000000001</v>
      </c>
      <c r="J72" s="97">
        <f aca="true" t="shared" si="15" ref="J72:J80">SUM(G72+159.95)</f>
        <v>899.9000000000001</v>
      </c>
      <c r="K72" s="51"/>
      <c r="L72" s="51"/>
    </row>
    <row r="73" spans="1:12" ht="18.75">
      <c r="A73" s="2" t="s">
        <v>102</v>
      </c>
      <c r="B73" s="3" t="s">
        <v>110</v>
      </c>
      <c r="C73" s="5">
        <v>549.95</v>
      </c>
      <c r="D73" s="6">
        <f t="shared" si="10"/>
        <v>629.9000000000001</v>
      </c>
      <c r="E73" s="6">
        <f t="shared" si="11"/>
        <v>652.9000000000001</v>
      </c>
      <c r="F73" s="31">
        <f t="shared" si="12"/>
        <v>709.9000000000001</v>
      </c>
      <c r="G73" s="59">
        <f>SUM(C73+(C73*0.3))</f>
        <v>714.9350000000001</v>
      </c>
      <c r="H73" s="60">
        <f t="shared" si="13"/>
        <v>794.8850000000001</v>
      </c>
      <c r="I73" s="81">
        <f t="shared" si="14"/>
        <v>817.8850000000001</v>
      </c>
      <c r="J73" s="97">
        <f t="shared" si="15"/>
        <v>874.885</v>
      </c>
      <c r="K73" s="51"/>
      <c r="L73" s="51"/>
    </row>
    <row r="74" spans="1:12" ht="18.75">
      <c r="A74" s="2" t="s">
        <v>103</v>
      </c>
      <c r="B74" s="3" t="s">
        <v>111</v>
      </c>
      <c r="C74" s="5">
        <v>749.95</v>
      </c>
      <c r="D74" s="6">
        <f t="shared" si="10"/>
        <v>829.9000000000001</v>
      </c>
      <c r="E74" s="6">
        <f t="shared" si="11"/>
        <v>852.9000000000001</v>
      </c>
      <c r="F74" s="31">
        <f t="shared" si="12"/>
        <v>909.9000000000001</v>
      </c>
      <c r="G74" s="59">
        <f>SUM(C74+(C74*0.3))</f>
        <v>974.9350000000001</v>
      </c>
      <c r="H74" s="60">
        <f t="shared" si="13"/>
        <v>1054.885</v>
      </c>
      <c r="I74" s="81">
        <f t="shared" si="14"/>
        <v>1077.885</v>
      </c>
      <c r="J74" s="97">
        <f t="shared" si="15"/>
        <v>1134.885</v>
      </c>
      <c r="K74" s="51"/>
      <c r="L74" s="51"/>
    </row>
    <row r="75" spans="1:12" ht="18.75">
      <c r="A75" s="2" t="s">
        <v>104</v>
      </c>
      <c r="B75" s="3" t="s">
        <v>112</v>
      </c>
      <c r="C75" s="5">
        <v>395.95</v>
      </c>
      <c r="D75" s="6">
        <f t="shared" si="10"/>
        <v>475.9</v>
      </c>
      <c r="E75" s="6">
        <f t="shared" si="11"/>
        <v>498.9</v>
      </c>
      <c r="F75" s="31">
        <f t="shared" si="12"/>
        <v>555.9</v>
      </c>
      <c r="G75" s="59">
        <f aca="true" t="shared" si="16" ref="G75:G80">SUM(C75)</f>
        <v>395.95</v>
      </c>
      <c r="H75" s="60">
        <f t="shared" si="13"/>
        <v>475.9</v>
      </c>
      <c r="I75" s="81">
        <f t="shared" si="14"/>
        <v>498.9</v>
      </c>
      <c r="J75" s="97">
        <f t="shared" si="15"/>
        <v>555.9</v>
      </c>
      <c r="K75" s="51"/>
      <c r="L75" s="51"/>
    </row>
    <row r="76" spans="1:12" ht="18.75">
      <c r="A76" s="2" t="s">
        <v>105</v>
      </c>
      <c r="B76" s="3" t="s">
        <v>113</v>
      </c>
      <c r="C76" s="5">
        <v>399.95</v>
      </c>
      <c r="D76" s="6">
        <f t="shared" si="10"/>
        <v>479.9</v>
      </c>
      <c r="E76" s="6">
        <f t="shared" si="11"/>
        <v>502.9</v>
      </c>
      <c r="F76" s="31">
        <f t="shared" si="12"/>
        <v>559.9</v>
      </c>
      <c r="G76" s="59">
        <f t="shared" si="16"/>
        <v>399.95</v>
      </c>
      <c r="H76" s="60">
        <f t="shared" si="13"/>
        <v>479.9</v>
      </c>
      <c r="I76" s="81">
        <f t="shared" si="14"/>
        <v>502.9</v>
      </c>
      <c r="J76" s="97">
        <f t="shared" si="15"/>
        <v>559.9</v>
      </c>
      <c r="K76" s="51"/>
      <c r="L76" s="51"/>
    </row>
    <row r="77" spans="1:12" ht="18.75">
      <c r="A77" s="2" t="s">
        <v>106</v>
      </c>
      <c r="B77" s="3" t="s">
        <v>114</v>
      </c>
      <c r="C77" s="5">
        <v>559.95</v>
      </c>
      <c r="D77" s="6">
        <f t="shared" si="10"/>
        <v>639.9000000000001</v>
      </c>
      <c r="E77" s="6">
        <f t="shared" si="11"/>
        <v>662.9000000000001</v>
      </c>
      <c r="F77" s="31">
        <f t="shared" si="12"/>
        <v>719.9000000000001</v>
      </c>
      <c r="G77" s="59">
        <f t="shared" si="16"/>
        <v>559.95</v>
      </c>
      <c r="H77" s="60">
        <f t="shared" si="13"/>
        <v>639.9000000000001</v>
      </c>
      <c r="I77" s="81">
        <f t="shared" si="14"/>
        <v>662.9000000000001</v>
      </c>
      <c r="J77" s="97">
        <f t="shared" si="15"/>
        <v>719.9000000000001</v>
      </c>
      <c r="K77" s="51"/>
      <c r="L77" s="51"/>
    </row>
    <row r="78" spans="1:12" ht="18.75">
      <c r="A78" s="2" t="s">
        <v>107</v>
      </c>
      <c r="B78" s="3" t="s">
        <v>115</v>
      </c>
      <c r="C78" s="5">
        <v>569.95</v>
      </c>
      <c r="D78" s="6">
        <f t="shared" si="10"/>
        <v>649.9000000000001</v>
      </c>
      <c r="E78" s="6">
        <f t="shared" si="11"/>
        <v>672.9000000000001</v>
      </c>
      <c r="F78" s="31">
        <f t="shared" si="12"/>
        <v>729.9000000000001</v>
      </c>
      <c r="G78" s="59">
        <f t="shared" si="16"/>
        <v>569.95</v>
      </c>
      <c r="H78" s="60">
        <f t="shared" si="13"/>
        <v>649.9000000000001</v>
      </c>
      <c r="I78" s="81">
        <f t="shared" si="14"/>
        <v>672.9000000000001</v>
      </c>
      <c r="J78" s="97">
        <f t="shared" si="15"/>
        <v>729.9000000000001</v>
      </c>
      <c r="K78" s="51"/>
      <c r="L78" s="51"/>
    </row>
    <row r="79" spans="1:12" ht="18.75">
      <c r="A79" s="2" t="s">
        <v>108</v>
      </c>
      <c r="B79" s="3" t="s">
        <v>116</v>
      </c>
      <c r="C79" s="5">
        <v>649.95</v>
      </c>
      <c r="D79" s="6">
        <f t="shared" si="10"/>
        <v>729.9000000000001</v>
      </c>
      <c r="E79" s="6">
        <f t="shared" si="11"/>
        <v>752.9000000000001</v>
      </c>
      <c r="F79" s="31">
        <f t="shared" si="12"/>
        <v>809.9000000000001</v>
      </c>
      <c r="G79" s="59">
        <f t="shared" si="16"/>
        <v>649.95</v>
      </c>
      <c r="H79" s="60">
        <f t="shared" si="13"/>
        <v>729.9000000000001</v>
      </c>
      <c r="I79" s="81">
        <f t="shared" si="14"/>
        <v>752.9000000000001</v>
      </c>
      <c r="J79" s="97">
        <f t="shared" si="15"/>
        <v>809.9000000000001</v>
      </c>
      <c r="K79" s="51"/>
      <c r="L79" s="51"/>
    </row>
    <row r="80" spans="1:12" ht="19.5" thickBot="1">
      <c r="A80" s="52" t="s">
        <v>109</v>
      </c>
      <c r="B80" s="58" t="s">
        <v>72</v>
      </c>
      <c r="C80" s="54">
        <v>659.95</v>
      </c>
      <c r="D80" s="55">
        <f t="shared" si="10"/>
        <v>739.9000000000001</v>
      </c>
      <c r="E80" s="55">
        <f t="shared" si="11"/>
        <v>762.9000000000001</v>
      </c>
      <c r="F80" s="39">
        <f t="shared" si="12"/>
        <v>819.9000000000001</v>
      </c>
      <c r="G80" s="61">
        <f t="shared" si="16"/>
        <v>659.95</v>
      </c>
      <c r="H80" s="132">
        <f t="shared" si="13"/>
        <v>739.9000000000001</v>
      </c>
      <c r="I80" s="154">
        <f t="shared" si="14"/>
        <v>762.9000000000001</v>
      </c>
      <c r="J80" s="98">
        <f t="shared" si="15"/>
        <v>819.9000000000001</v>
      </c>
      <c r="K80" s="51"/>
      <c r="L80" s="51"/>
    </row>
    <row r="82" ht="15.75" thickBot="1"/>
    <row r="83" spans="4:13" ht="15.75" thickBot="1">
      <c r="D83" s="181" t="s">
        <v>4</v>
      </c>
      <c r="E83" s="182"/>
      <c r="F83" s="183"/>
      <c r="G83" s="194" t="s">
        <v>5</v>
      </c>
      <c r="H83" s="195"/>
      <c r="I83" s="196"/>
      <c r="J83" s="65"/>
      <c r="K83" s="65"/>
      <c r="L83" s="65"/>
      <c r="M83" s="65"/>
    </row>
    <row r="84" spans="2:9" ht="15.75" thickBot="1">
      <c r="B84" s="71" t="s">
        <v>0</v>
      </c>
      <c r="C84" s="29" t="s">
        <v>1</v>
      </c>
      <c r="D84" s="21" t="s">
        <v>2</v>
      </c>
      <c r="E84" s="21" t="s">
        <v>3</v>
      </c>
      <c r="F84" s="126" t="s">
        <v>245</v>
      </c>
      <c r="G84" s="80" t="s">
        <v>2</v>
      </c>
      <c r="H84" s="24" t="s">
        <v>3</v>
      </c>
      <c r="I84" s="127" t="s">
        <v>245</v>
      </c>
    </row>
    <row r="85" spans="2:9" ht="18.75">
      <c r="B85" s="172" t="s">
        <v>117</v>
      </c>
      <c r="C85" s="173" t="s">
        <v>132</v>
      </c>
      <c r="D85" s="128">
        <v>595.95</v>
      </c>
      <c r="E85" s="129">
        <f>D85+79.95</f>
        <v>675.9000000000001</v>
      </c>
      <c r="F85" s="129">
        <f>D85+159.95</f>
        <v>755.9000000000001</v>
      </c>
      <c r="G85" s="36">
        <f aca="true" t="shared" si="17" ref="G85:G90">SUM(D85+(D85*0.3))</f>
        <v>774.735</v>
      </c>
      <c r="H85" s="36">
        <f>G85+79.95</f>
        <v>854.6850000000001</v>
      </c>
      <c r="I85" s="130">
        <f>G85+159.95</f>
        <v>934.685</v>
      </c>
    </row>
    <row r="86" spans="2:9" ht="18.75">
      <c r="B86" s="2" t="s">
        <v>118</v>
      </c>
      <c r="C86" s="3" t="s">
        <v>133</v>
      </c>
      <c r="D86" s="5">
        <v>895.95</v>
      </c>
      <c r="E86" s="6">
        <f>D86+79.95</f>
        <v>975.9000000000001</v>
      </c>
      <c r="F86" s="6">
        <f>D86+159.95</f>
        <v>1055.9</v>
      </c>
      <c r="G86" s="8">
        <f t="shared" si="17"/>
        <v>1164.7350000000001</v>
      </c>
      <c r="H86" s="8">
        <f>G86+79.95</f>
        <v>1244.6850000000002</v>
      </c>
      <c r="I86" s="97">
        <f>G86+159.95</f>
        <v>1324.6850000000002</v>
      </c>
    </row>
    <row r="87" spans="2:9" ht="18.75">
      <c r="B87" s="2" t="s">
        <v>119</v>
      </c>
      <c r="C87" s="3" t="s">
        <v>134</v>
      </c>
      <c r="D87" s="5">
        <v>1095</v>
      </c>
      <c r="E87" s="6">
        <f>D87+79.95</f>
        <v>1174.95</v>
      </c>
      <c r="F87" s="6">
        <f>D87+159.95</f>
        <v>1254.95</v>
      </c>
      <c r="G87" s="8">
        <f t="shared" si="17"/>
        <v>1423.5</v>
      </c>
      <c r="H87" s="8">
        <f>G87+79.95</f>
        <v>1503.45</v>
      </c>
      <c r="I87" s="97">
        <f>G87+159.95</f>
        <v>1583.45</v>
      </c>
    </row>
    <row r="88" spans="2:9" ht="18.75">
      <c r="B88" s="2" t="s">
        <v>120</v>
      </c>
      <c r="C88" s="3" t="s">
        <v>135</v>
      </c>
      <c r="D88" s="5">
        <v>779.95</v>
      </c>
      <c r="E88" s="6">
        <f>D88+79.95</f>
        <v>859.9000000000001</v>
      </c>
      <c r="F88" s="6">
        <f>D88+159.95</f>
        <v>939.9000000000001</v>
      </c>
      <c r="G88" s="8">
        <f t="shared" si="17"/>
        <v>1013.9350000000001</v>
      </c>
      <c r="H88" s="8">
        <f>G88+79.95</f>
        <v>1093.885</v>
      </c>
      <c r="I88" s="97">
        <f>G88+159.95</f>
        <v>1173.885</v>
      </c>
    </row>
    <row r="89" spans="2:9" ht="18.75">
      <c r="B89" s="2" t="s">
        <v>121</v>
      </c>
      <c r="C89" s="3" t="s">
        <v>136</v>
      </c>
      <c r="D89" s="5">
        <v>995.95</v>
      </c>
      <c r="E89" s="6">
        <f>D89+79.95</f>
        <v>1075.9</v>
      </c>
      <c r="F89" s="6">
        <f>D89+159.95</f>
        <v>1155.9</v>
      </c>
      <c r="G89" s="8">
        <f t="shared" si="17"/>
        <v>1294.7350000000001</v>
      </c>
      <c r="H89" s="8">
        <f>G89+79.95</f>
        <v>1374.6850000000002</v>
      </c>
      <c r="I89" s="97">
        <f>G89+159.95</f>
        <v>1454.6850000000002</v>
      </c>
    </row>
    <row r="90" spans="2:9" ht="18.75">
      <c r="B90" s="2" t="s">
        <v>122</v>
      </c>
      <c r="C90" s="3" t="s">
        <v>137</v>
      </c>
      <c r="D90" s="5">
        <v>69.95</v>
      </c>
      <c r="E90" s="6" t="s">
        <v>74</v>
      </c>
      <c r="F90" s="6" t="s">
        <v>74</v>
      </c>
      <c r="G90" s="8">
        <f t="shared" si="17"/>
        <v>90.935</v>
      </c>
      <c r="H90" s="8" t="s">
        <v>74</v>
      </c>
      <c r="I90" s="97" t="s">
        <v>74</v>
      </c>
    </row>
    <row r="91" spans="2:9" ht="18.75">
      <c r="B91" s="2" t="s">
        <v>123</v>
      </c>
      <c r="C91" s="3" t="s">
        <v>138</v>
      </c>
      <c r="D91" s="5">
        <v>695.95</v>
      </c>
      <c r="E91" s="6">
        <f aca="true" t="shared" si="18" ref="E91:E96">D91+79.95</f>
        <v>775.9000000000001</v>
      </c>
      <c r="F91" s="6">
        <f aca="true" t="shared" si="19" ref="F91:F96">D91+159.95</f>
        <v>855.9000000000001</v>
      </c>
      <c r="G91" s="59">
        <v>695.95</v>
      </c>
      <c r="H91" s="60">
        <f aca="true" t="shared" si="20" ref="H91:H96">G91+79.95</f>
        <v>775.9000000000001</v>
      </c>
      <c r="I91" s="131">
        <f aca="true" t="shared" si="21" ref="I91:I96">G91+159.95</f>
        <v>855.9000000000001</v>
      </c>
    </row>
    <row r="92" spans="2:9" ht="18.75">
      <c r="B92" s="2" t="s">
        <v>124</v>
      </c>
      <c r="C92" s="3" t="s">
        <v>132</v>
      </c>
      <c r="D92" s="5">
        <v>795.95</v>
      </c>
      <c r="E92" s="6">
        <f t="shared" si="18"/>
        <v>875.9000000000001</v>
      </c>
      <c r="F92" s="6">
        <f t="shared" si="19"/>
        <v>955.9000000000001</v>
      </c>
      <c r="G92" s="59">
        <v>795.95</v>
      </c>
      <c r="H92" s="60">
        <f t="shared" si="20"/>
        <v>875.9000000000001</v>
      </c>
      <c r="I92" s="131">
        <f t="shared" si="21"/>
        <v>955.9000000000001</v>
      </c>
    </row>
    <row r="93" spans="2:9" ht="18.75">
      <c r="B93" s="2" t="s">
        <v>125</v>
      </c>
      <c r="C93" s="3" t="s">
        <v>139</v>
      </c>
      <c r="D93" s="5">
        <v>1049.95</v>
      </c>
      <c r="E93" s="6">
        <f t="shared" si="18"/>
        <v>1129.9</v>
      </c>
      <c r="F93" s="6">
        <f t="shared" si="19"/>
        <v>1209.9</v>
      </c>
      <c r="G93" s="59">
        <v>1049.95</v>
      </c>
      <c r="H93" s="60">
        <f t="shared" si="20"/>
        <v>1129.9</v>
      </c>
      <c r="I93" s="131">
        <f t="shared" si="21"/>
        <v>1209.9</v>
      </c>
    </row>
    <row r="94" spans="2:9" ht="18.75">
      <c r="B94" s="2" t="s">
        <v>126</v>
      </c>
      <c r="C94" s="3" t="s">
        <v>140</v>
      </c>
      <c r="D94" s="5">
        <v>945.95</v>
      </c>
      <c r="E94" s="6">
        <f t="shared" si="18"/>
        <v>1025.9</v>
      </c>
      <c r="F94" s="6">
        <f t="shared" si="19"/>
        <v>1105.9</v>
      </c>
      <c r="G94" s="59">
        <v>945.95</v>
      </c>
      <c r="H94" s="60">
        <f t="shared" si="20"/>
        <v>1025.9</v>
      </c>
      <c r="I94" s="131">
        <f t="shared" si="21"/>
        <v>1105.9</v>
      </c>
    </row>
    <row r="95" spans="2:9" ht="18.75">
      <c r="B95" s="2" t="s">
        <v>127</v>
      </c>
      <c r="C95" s="3" t="s">
        <v>141</v>
      </c>
      <c r="D95" s="5">
        <v>1095.95</v>
      </c>
      <c r="E95" s="6">
        <f t="shared" si="18"/>
        <v>1175.9</v>
      </c>
      <c r="F95" s="6">
        <f t="shared" si="19"/>
        <v>1255.9</v>
      </c>
      <c r="G95" s="59">
        <v>1095.95</v>
      </c>
      <c r="H95" s="60">
        <f t="shared" si="20"/>
        <v>1175.9</v>
      </c>
      <c r="I95" s="131">
        <f t="shared" si="21"/>
        <v>1255.9</v>
      </c>
    </row>
    <row r="96" spans="2:9" ht="18.75">
      <c r="B96" s="2" t="s">
        <v>128</v>
      </c>
      <c r="C96" s="3" t="s">
        <v>142</v>
      </c>
      <c r="D96" s="5">
        <v>1195.95</v>
      </c>
      <c r="E96" s="6">
        <f t="shared" si="18"/>
        <v>1275.9</v>
      </c>
      <c r="F96" s="6">
        <f t="shared" si="19"/>
        <v>1355.9</v>
      </c>
      <c r="G96" s="59">
        <v>1195.95</v>
      </c>
      <c r="H96" s="60">
        <f t="shared" si="20"/>
        <v>1275.9</v>
      </c>
      <c r="I96" s="131">
        <f t="shared" si="21"/>
        <v>1355.9</v>
      </c>
    </row>
    <row r="97" spans="2:9" ht="18.75">
      <c r="B97" s="2" t="s">
        <v>129</v>
      </c>
      <c r="C97" s="3" t="s">
        <v>143</v>
      </c>
      <c r="D97" s="5">
        <v>99.95</v>
      </c>
      <c r="E97" s="166" t="s">
        <v>74</v>
      </c>
      <c r="F97" s="166" t="s">
        <v>74</v>
      </c>
      <c r="G97" s="59">
        <v>99.95</v>
      </c>
      <c r="H97" s="167" t="s">
        <v>74</v>
      </c>
      <c r="I97" s="168" t="s">
        <v>74</v>
      </c>
    </row>
    <row r="98" spans="2:9" ht="18.75">
      <c r="B98" s="2" t="s">
        <v>130</v>
      </c>
      <c r="C98" s="3" t="s">
        <v>144</v>
      </c>
      <c r="D98" s="5">
        <v>499.95</v>
      </c>
      <c r="E98" s="6">
        <f>SUM(D98+94.95)</f>
        <v>594.9</v>
      </c>
      <c r="F98" s="6" t="s">
        <v>74</v>
      </c>
      <c r="G98" s="59">
        <v>499.95</v>
      </c>
      <c r="H98" s="60">
        <v>594.9</v>
      </c>
      <c r="I98" s="131" t="s">
        <v>74</v>
      </c>
    </row>
    <row r="99" spans="1:14" ht="19.5" thickBot="1">
      <c r="A99" s="134"/>
      <c r="B99" s="52" t="s">
        <v>131</v>
      </c>
      <c r="C99" s="58" t="s">
        <v>145</v>
      </c>
      <c r="D99" s="54">
        <v>645.95</v>
      </c>
      <c r="E99" s="55">
        <f>SUM(D99+94.95)</f>
        <v>740.9000000000001</v>
      </c>
      <c r="F99" s="55" t="s">
        <v>74</v>
      </c>
      <c r="G99" s="61">
        <v>645.95</v>
      </c>
      <c r="H99" s="132">
        <v>740.9</v>
      </c>
      <c r="I99" s="133" t="s">
        <v>74</v>
      </c>
      <c r="J99" s="134"/>
      <c r="K99" s="134"/>
      <c r="L99" s="134"/>
      <c r="M99" s="134"/>
      <c r="N99" s="134"/>
    </row>
    <row r="100" spans="1:18" ht="18.75">
      <c r="A100" s="180" t="s">
        <v>238</v>
      </c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75"/>
      <c r="O100" s="66"/>
      <c r="P100" s="66"/>
      <c r="Q100" s="66"/>
      <c r="R100" s="66"/>
    </row>
    <row r="101" spans="1:14" ht="18.75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75"/>
    </row>
    <row r="102" spans="1:14" ht="18.75">
      <c r="A102" s="67"/>
      <c r="B102" s="67"/>
      <c r="C102" s="67"/>
      <c r="D102" s="75"/>
      <c r="E102" s="67"/>
      <c r="F102" s="75"/>
      <c r="G102" s="67" t="s">
        <v>237</v>
      </c>
      <c r="H102" s="75"/>
      <c r="I102" s="67"/>
      <c r="J102" s="75"/>
      <c r="K102" s="67"/>
      <c r="L102" s="75"/>
      <c r="M102" s="67"/>
      <c r="N102" s="75"/>
    </row>
    <row r="103" spans="1:18" ht="23.25">
      <c r="A103" s="47"/>
      <c r="B103" s="47"/>
      <c r="C103" s="47"/>
      <c r="D103" s="79"/>
      <c r="E103" s="47"/>
      <c r="F103" s="79"/>
      <c r="G103" s="47"/>
      <c r="H103" s="79"/>
      <c r="I103" s="47"/>
      <c r="J103" s="79"/>
      <c r="K103" s="47"/>
      <c r="L103" s="79"/>
      <c r="M103" s="47"/>
      <c r="N103" s="79"/>
      <c r="O103" s="47"/>
      <c r="P103" s="79"/>
      <c r="Q103" s="47"/>
      <c r="R103" s="79"/>
    </row>
    <row r="104" spans="1:18" ht="18.75">
      <c r="A104" s="177" t="s">
        <v>161</v>
      </c>
      <c r="B104" s="177"/>
      <c r="C104" s="177"/>
      <c r="D104" s="177"/>
      <c r="E104" s="177"/>
      <c r="F104" s="138"/>
      <c r="G104" s="138"/>
      <c r="H104" s="76"/>
      <c r="I104" s="177" t="s">
        <v>215</v>
      </c>
      <c r="J104" s="177"/>
      <c r="K104" s="177"/>
      <c r="L104" s="177"/>
      <c r="M104" s="177"/>
      <c r="N104" s="177"/>
      <c r="O104" s="177"/>
      <c r="P104" s="138"/>
      <c r="Q104" s="138"/>
      <c r="R104" s="76"/>
    </row>
    <row r="105" ht="15.75" thickBot="1"/>
    <row r="106" spans="1:15" ht="15.75" thickBot="1">
      <c r="A106" s="73" t="s">
        <v>0</v>
      </c>
      <c r="B106" s="69" t="s">
        <v>147</v>
      </c>
      <c r="C106" s="70" t="s">
        <v>148</v>
      </c>
      <c r="D106" s="72" t="s">
        <v>149</v>
      </c>
      <c r="E106" s="94" t="s">
        <v>150</v>
      </c>
      <c r="I106" s="214" t="s">
        <v>0</v>
      </c>
      <c r="J106" s="215"/>
      <c r="K106" s="215"/>
      <c r="L106" s="215"/>
      <c r="M106" s="215"/>
      <c r="N106" s="142" t="s">
        <v>216</v>
      </c>
      <c r="O106" s="143" t="s">
        <v>150</v>
      </c>
    </row>
    <row r="107" spans="1:15" ht="18.75">
      <c r="A107" s="85" t="s">
        <v>151</v>
      </c>
      <c r="B107" s="86" t="s">
        <v>152</v>
      </c>
      <c r="C107" s="62">
        <v>49.95</v>
      </c>
      <c r="D107" s="9">
        <v>49.95</v>
      </c>
      <c r="E107" s="95">
        <v>49.95</v>
      </c>
      <c r="I107" s="216" t="s">
        <v>217</v>
      </c>
      <c r="J107" s="217"/>
      <c r="K107" s="217"/>
      <c r="L107" s="217"/>
      <c r="M107" s="217"/>
      <c r="N107" s="141">
        <v>56.95</v>
      </c>
      <c r="O107" s="146" t="s">
        <v>74</v>
      </c>
    </row>
    <row r="108" spans="1:15" ht="18.75">
      <c r="A108" s="83" t="s">
        <v>153</v>
      </c>
      <c r="B108" s="84" t="s">
        <v>154</v>
      </c>
      <c r="C108" s="31">
        <v>49.95</v>
      </c>
      <c r="D108" s="8">
        <v>49.95</v>
      </c>
      <c r="E108" s="91">
        <v>49.95</v>
      </c>
      <c r="I108" s="178" t="s">
        <v>218</v>
      </c>
      <c r="J108" s="179"/>
      <c r="K108" s="179"/>
      <c r="L108" s="179"/>
      <c r="M108" s="179"/>
      <c r="N108" s="136">
        <v>66.95</v>
      </c>
      <c r="O108" s="147">
        <v>76.95</v>
      </c>
    </row>
    <row r="109" spans="1:15" ht="18.75">
      <c r="A109" s="83" t="s">
        <v>155</v>
      </c>
      <c r="B109" s="84" t="s">
        <v>156</v>
      </c>
      <c r="C109" s="31">
        <v>39.95</v>
      </c>
      <c r="D109" s="8" t="s">
        <v>74</v>
      </c>
      <c r="E109" s="91" t="s">
        <v>74</v>
      </c>
      <c r="I109" s="178" t="s">
        <v>219</v>
      </c>
      <c r="J109" s="179"/>
      <c r="K109" s="179"/>
      <c r="L109" s="179"/>
      <c r="M109" s="179"/>
      <c r="N109" s="136">
        <v>79.95</v>
      </c>
      <c r="O109" s="148" t="s">
        <v>74</v>
      </c>
    </row>
    <row r="110" spans="1:15" ht="18.75">
      <c r="A110" s="201" t="s">
        <v>157</v>
      </c>
      <c r="B110" s="203" t="s">
        <v>159</v>
      </c>
      <c r="C110" s="197">
        <v>79.9</v>
      </c>
      <c r="D110" s="204">
        <v>79.9</v>
      </c>
      <c r="E110" s="199" t="s">
        <v>74</v>
      </c>
      <c r="I110" s="178" t="s">
        <v>220</v>
      </c>
      <c r="J110" s="179"/>
      <c r="K110" s="179"/>
      <c r="L110" s="179"/>
      <c r="M110" s="179"/>
      <c r="N110" s="136">
        <v>64.95</v>
      </c>
      <c r="O110" s="148" t="s">
        <v>74</v>
      </c>
    </row>
    <row r="111" spans="1:15" ht="18.75">
      <c r="A111" s="201"/>
      <c r="B111" s="203"/>
      <c r="C111" s="197"/>
      <c r="D111" s="204"/>
      <c r="E111" s="200"/>
      <c r="I111" s="178" t="s">
        <v>221</v>
      </c>
      <c r="J111" s="179"/>
      <c r="K111" s="179"/>
      <c r="L111" s="179"/>
      <c r="M111" s="179"/>
      <c r="N111" s="136">
        <v>74.95</v>
      </c>
      <c r="O111" s="148" t="s">
        <v>74</v>
      </c>
    </row>
    <row r="112" spans="1:15" ht="18.75">
      <c r="A112" s="201" t="s">
        <v>158</v>
      </c>
      <c r="B112" s="203" t="s">
        <v>160</v>
      </c>
      <c r="C112" s="197">
        <v>29.95</v>
      </c>
      <c r="D112" s="204">
        <v>29.95</v>
      </c>
      <c r="E112" s="199" t="s">
        <v>74</v>
      </c>
      <c r="I112" s="178" t="s">
        <v>222</v>
      </c>
      <c r="J112" s="179"/>
      <c r="K112" s="179"/>
      <c r="L112" s="179"/>
      <c r="M112" s="179"/>
      <c r="N112" s="136">
        <v>94.95</v>
      </c>
      <c r="O112" s="148" t="s">
        <v>74</v>
      </c>
    </row>
    <row r="113" spans="1:15" ht="19.5" thickBot="1">
      <c r="A113" s="202"/>
      <c r="B113" s="211"/>
      <c r="C113" s="198"/>
      <c r="D113" s="205"/>
      <c r="E113" s="213"/>
      <c r="I113" s="178" t="s">
        <v>223</v>
      </c>
      <c r="J113" s="179"/>
      <c r="K113" s="179"/>
      <c r="L113" s="179"/>
      <c r="M113" s="179"/>
      <c r="N113" s="136">
        <v>157.95</v>
      </c>
      <c r="O113" s="148" t="s">
        <v>74</v>
      </c>
    </row>
    <row r="114" spans="9:15" ht="18.75">
      <c r="I114" s="178" t="s">
        <v>224</v>
      </c>
      <c r="J114" s="179"/>
      <c r="K114" s="179"/>
      <c r="L114" s="179"/>
      <c r="M114" s="179"/>
      <c r="N114" s="136">
        <v>167.95</v>
      </c>
      <c r="O114" s="148" t="s">
        <v>74</v>
      </c>
    </row>
    <row r="115" spans="1:15" ht="18.75">
      <c r="A115" s="177" t="s">
        <v>162</v>
      </c>
      <c r="B115" s="177"/>
      <c r="C115" s="177"/>
      <c r="D115" s="177"/>
      <c r="E115" s="177"/>
      <c r="F115" s="138"/>
      <c r="G115" s="138"/>
      <c r="H115" s="76"/>
      <c r="I115" s="178" t="s">
        <v>225</v>
      </c>
      <c r="J115" s="179"/>
      <c r="K115" s="179"/>
      <c r="L115" s="179"/>
      <c r="M115" s="179"/>
      <c r="N115" s="136">
        <v>159.95</v>
      </c>
      <c r="O115" s="148" t="s">
        <v>74</v>
      </c>
    </row>
    <row r="116" spans="9:15" ht="19.5" thickBot="1">
      <c r="I116" s="178" t="s">
        <v>226</v>
      </c>
      <c r="J116" s="179"/>
      <c r="K116" s="179"/>
      <c r="L116" s="179"/>
      <c r="M116" s="179"/>
      <c r="N116" s="136">
        <v>84.95</v>
      </c>
      <c r="O116" s="148" t="s">
        <v>74</v>
      </c>
    </row>
    <row r="117" spans="1:15" ht="19.5" thickBot="1">
      <c r="A117" s="73" t="s">
        <v>0</v>
      </c>
      <c r="B117" s="69" t="s">
        <v>147</v>
      </c>
      <c r="C117" s="70" t="s">
        <v>242</v>
      </c>
      <c r="D117" s="135" t="s">
        <v>149</v>
      </c>
      <c r="E117" s="94" t="s">
        <v>150</v>
      </c>
      <c r="F117" s="89"/>
      <c r="I117" s="178" t="s">
        <v>227</v>
      </c>
      <c r="J117" s="179"/>
      <c r="K117" s="179"/>
      <c r="L117" s="179"/>
      <c r="M117" s="179"/>
      <c r="N117" s="136">
        <v>102.95</v>
      </c>
      <c r="O117" s="148" t="s">
        <v>74</v>
      </c>
    </row>
    <row r="118" spans="1:15" ht="18.75">
      <c r="A118" s="85" t="s">
        <v>163</v>
      </c>
      <c r="B118" s="86" t="s">
        <v>170</v>
      </c>
      <c r="C118" s="62">
        <v>11.95</v>
      </c>
      <c r="D118" s="9" t="s">
        <v>74</v>
      </c>
      <c r="E118" s="95" t="s">
        <v>74</v>
      </c>
      <c r="F118" s="51"/>
      <c r="I118" s="201" t="s">
        <v>228</v>
      </c>
      <c r="J118" s="212"/>
      <c r="K118" s="212"/>
      <c r="L118" s="212"/>
      <c r="M118" s="212"/>
      <c r="N118" s="218">
        <v>76.9</v>
      </c>
      <c r="O118" s="148" t="s">
        <v>74</v>
      </c>
    </row>
    <row r="119" spans="1:15" ht="18.75">
      <c r="A119" s="103" t="s">
        <v>164</v>
      </c>
      <c r="B119" s="104" t="s">
        <v>171</v>
      </c>
      <c r="C119" s="31">
        <v>24.95</v>
      </c>
      <c r="D119" s="8">
        <f>SUM(C119+(C119*0.3))</f>
        <v>32.435</v>
      </c>
      <c r="E119" s="91" t="s">
        <v>74</v>
      </c>
      <c r="F119" s="51"/>
      <c r="I119" s="201"/>
      <c r="J119" s="212"/>
      <c r="K119" s="212"/>
      <c r="L119" s="212"/>
      <c r="M119" s="212"/>
      <c r="N119" s="218"/>
      <c r="O119" s="148" t="s">
        <v>74</v>
      </c>
    </row>
    <row r="120" spans="1:15" ht="18.75">
      <c r="A120" s="103" t="s">
        <v>165</v>
      </c>
      <c r="B120" s="104" t="s">
        <v>172</v>
      </c>
      <c r="C120" s="31">
        <v>29.95</v>
      </c>
      <c r="D120" s="8">
        <f>SUM(C120+(C120*0.3))</f>
        <v>38.935</v>
      </c>
      <c r="E120" s="91" t="s">
        <v>74</v>
      </c>
      <c r="F120" s="51"/>
      <c r="I120" s="178" t="s">
        <v>239</v>
      </c>
      <c r="J120" s="179"/>
      <c r="K120" s="179"/>
      <c r="L120" s="179"/>
      <c r="M120" s="179"/>
      <c r="N120" s="136">
        <v>99.95</v>
      </c>
      <c r="O120" s="174">
        <v>99.95</v>
      </c>
    </row>
    <row r="121" spans="1:15" ht="19.5" thickBot="1">
      <c r="A121" s="63" t="s">
        <v>166</v>
      </c>
      <c r="B121" s="106" t="s">
        <v>173</v>
      </c>
      <c r="C121" s="107">
        <v>39.95</v>
      </c>
      <c r="D121" s="8">
        <f>SUM(C121+(C121*0.3))</f>
        <v>51.935</v>
      </c>
      <c r="E121" s="92">
        <v>38.9</v>
      </c>
      <c r="F121" s="90"/>
      <c r="I121" s="209" t="s">
        <v>240</v>
      </c>
      <c r="J121" s="210"/>
      <c r="K121" s="210"/>
      <c r="L121" s="210"/>
      <c r="M121" s="210"/>
      <c r="N121" s="137">
        <v>84.95</v>
      </c>
      <c r="O121" s="175">
        <v>84.95</v>
      </c>
    </row>
    <row r="122" spans="1:16" ht="18.75">
      <c r="A122" s="63" t="s">
        <v>167</v>
      </c>
      <c r="B122" s="106" t="s">
        <v>174</v>
      </c>
      <c r="C122" s="107">
        <v>29.95</v>
      </c>
      <c r="D122" s="8">
        <f>SUM(C122+(C122*0.3))</f>
        <v>38.935</v>
      </c>
      <c r="E122" s="92" t="s">
        <v>74</v>
      </c>
      <c r="F122" s="90"/>
      <c r="K122" s="105"/>
      <c r="L122" s="105"/>
      <c r="M122" s="105"/>
      <c r="N122" s="105"/>
      <c r="O122" s="105"/>
      <c r="P122" s="76"/>
    </row>
    <row r="123" spans="1:13" ht="18.75">
      <c r="A123" s="64" t="s">
        <v>168</v>
      </c>
      <c r="B123" s="32" t="s">
        <v>175</v>
      </c>
      <c r="C123" s="31">
        <v>44.95</v>
      </c>
      <c r="D123" s="8">
        <f>SUM(C123)</f>
        <v>44.95</v>
      </c>
      <c r="E123" s="91" t="s">
        <v>74</v>
      </c>
      <c r="F123" s="51"/>
      <c r="J123" s="177" t="s">
        <v>229</v>
      </c>
      <c r="K123" s="177"/>
      <c r="L123" s="177"/>
      <c r="M123" s="177"/>
    </row>
    <row r="124" spans="1:14" ht="19.5" thickBot="1">
      <c r="A124" s="37" t="s">
        <v>169</v>
      </c>
      <c r="B124" s="38" t="s">
        <v>176</v>
      </c>
      <c r="C124" s="39">
        <v>9.95</v>
      </c>
      <c r="D124" s="41" t="s">
        <v>74</v>
      </c>
      <c r="E124" s="93" t="s">
        <v>74</v>
      </c>
      <c r="F124" s="51"/>
      <c r="K124" s="105"/>
      <c r="L124" s="105"/>
      <c r="M124" s="105"/>
      <c r="N124" s="105"/>
    </row>
    <row r="125" spans="10:13" ht="15.75" thickBot="1">
      <c r="J125" s="69" t="s">
        <v>0</v>
      </c>
      <c r="K125" s="69" t="s">
        <v>147</v>
      </c>
      <c r="L125" s="70" t="s">
        <v>148</v>
      </c>
      <c r="M125" s="74" t="s">
        <v>149</v>
      </c>
    </row>
    <row r="126" spans="1:13" ht="18.75">
      <c r="A126" s="177" t="s">
        <v>177</v>
      </c>
      <c r="B126" s="177"/>
      <c r="C126" s="177"/>
      <c r="D126" s="177"/>
      <c r="E126" s="177"/>
      <c r="F126" s="76"/>
      <c r="J126" s="85" t="s">
        <v>234</v>
      </c>
      <c r="K126" s="86" t="s">
        <v>230</v>
      </c>
      <c r="L126" s="62">
        <v>79.95</v>
      </c>
      <c r="M126" s="96">
        <f>L126*(1+30%)</f>
        <v>103.935</v>
      </c>
    </row>
    <row r="127" spans="10:13" ht="19.5" thickBot="1">
      <c r="J127" s="83" t="s">
        <v>235</v>
      </c>
      <c r="K127" s="84" t="s">
        <v>231</v>
      </c>
      <c r="L127" s="31">
        <v>84.95</v>
      </c>
      <c r="M127" s="97">
        <f>L127*(1+30%)</f>
        <v>110.435</v>
      </c>
    </row>
    <row r="128" spans="1:13" ht="19.5" thickBot="1">
      <c r="A128" s="15" t="s">
        <v>0</v>
      </c>
      <c r="B128" s="16" t="s">
        <v>147</v>
      </c>
      <c r="C128" s="17" t="s">
        <v>148</v>
      </c>
      <c r="D128" s="116" t="s">
        <v>149</v>
      </c>
      <c r="E128" s="145" t="s">
        <v>150</v>
      </c>
      <c r="J128" s="87" t="s">
        <v>236</v>
      </c>
      <c r="K128" s="88" t="s">
        <v>232</v>
      </c>
      <c r="L128" s="39">
        <v>89.95</v>
      </c>
      <c r="M128" s="98">
        <f>L128*(1+30%)</f>
        <v>116.935</v>
      </c>
    </row>
    <row r="129" spans="1:5" ht="18.75">
      <c r="A129" s="85" t="s">
        <v>178</v>
      </c>
      <c r="B129" s="86" t="s">
        <v>197</v>
      </c>
      <c r="C129" s="62">
        <v>79.95</v>
      </c>
      <c r="D129" s="9">
        <f aca="true" t="shared" si="22" ref="D129:D147">C129*(1+30%)</f>
        <v>103.935</v>
      </c>
      <c r="E129" s="144" t="s">
        <v>74</v>
      </c>
    </row>
    <row r="130" spans="1:5" ht="18.75">
      <c r="A130" s="99" t="s">
        <v>179</v>
      </c>
      <c r="B130" s="100" t="s">
        <v>198</v>
      </c>
      <c r="C130" s="31">
        <v>79.95</v>
      </c>
      <c r="D130" s="8">
        <f t="shared" si="22"/>
        <v>103.935</v>
      </c>
      <c r="E130" s="123" t="s">
        <v>74</v>
      </c>
    </row>
    <row r="131" spans="1:5" ht="18.75">
      <c r="A131" s="99" t="s">
        <v>180</v>
      </c>
      <c r="B131" s="100" t="s">
        <v>199</v>
      </c>
      <c r="C131" s="31">
        <v>79.95</v>
      </c>
      <c r="D131" s="8">
        <f t="shared" si="22"/>
        <v>103.935</v>
      </c>
      <c r="E131" s="123" t="s">
        <v>74</v>
      </c>
    </row>
    <row r="132" spans="1:5" ht="18.75">
      <c r="A132" s="99" t="s">
        <v>181</v>
      </c>
      <c r="B132" s="100" t="s">
        <v>200</v>
      </c>
      <c r="C132" s="31">
        <v>89.95</v>
      </c>
      <c r="D132" s="8">
        <f t="shared" si="22"/>
        <v>116.935</v>
      </c>
      <c r="E132" s="123" t="s">
        <v>74</v>
      </c>
    </row>
    <row r="133" spans="1:5" ht="18.75">
      <c r="A133" s="99" t="s">
        <v>182</v>
      </c>
      <c r="B133" s="100" t="s">
        <v>201</v>
      </c>
      <c r="C133" s="31">
        <v>89.95</v>
      </c>
      <c r="D133" s="8">
        <f t="shared" si="22"/>
        <v>116.935</v>
      </c>
      <c r="E133" s="123" t="s">
        <v>74</v>
      </c>
    </row>
    <row r="134" spans="1:5" ht="18.75">
      <c r="A134" s="99" t="s">
        <v>183</v>
      </c>
      <c r="B134" s="100" t="s">
        <v>202</v>
      </c>
      <c r="C134" s="31">
        <v>89.95</v>
      </c>
      <c r="D134" s="8">
        <f t="shared" si="22"/>
        <v>116.935</v>
      </c>
      <c r="E134" s="123" t="s">
        <v>74</v>
      </c>
    </row>
    <row r="135" spans="1:5" ht="18.75">
      <c r="A135" s="99" t="s">
        <v>184</v>
      </c>
      <c r="B135" s="100" t="s">
        <v>203</v>
      </c>
      <c r="C135" s="31">
        <v>189.95</v>
      </c>
      <c r="D135" s="8">
        <f t="shared" si="22"/>
        <v>246.935</v>
      </c>
      <c r="E135" s="123" t="s">
        <v>74</v>
      </c>
    </row>
    <row r="136" spans="1:15" ht="21">
      <c r="A136" s="99" t="s">
        <v>185</v>
      </c>
      <c r="B136" s="100" t="s">
        <v>204</v>
      </c>
      <c r="C136" s="31">
        <v>189.95</v>
      </c>
      <c r="D136" s="8">
        <f t="shared" si="22"/>
        <v>246.935</v>
      </c>
      <c r="E136" s="123" t="s">
        <v>74</v>
      </c>
      <c r="H136" s="112" t="s">
        <v>75</v>
      </c>
      <c r="I136" s="112"/>
      <c r="N136" s="112"/>
      <c r="O136" s="77"/>
    </row>
    <row r="137" spans="1:15" ht="21">
      <c r="A137" s="99" t="s">
        <v>186</v>
      </c>
      <c r="B137" s="100" t="s">
        <v>205</v>
      </c>
      <c r="C137" s="31">
        <v>189.95</v>
      </c>
      <c r="D137" s="8">
        <f t="shared" si="22"/>
        <v>246.935</v>
      </c>
      <c r="E137" s="123" t="s">
        <v>74</v>
      </c>
      <c r="H137" s="112"/>
      <c r="I137" s="112"/>
      <c r="J137" s="112"/>
      <c r="K137" s="112"/>
      <c r="L137" s="112"/>
      <c r="M137" s="112"/>
      <c r="N137" s="112"/>
      <c r="O137" s="77"/>
    </row>
    <row r="138" spans="1:13" ht="21">
      <c r="A138" s="99" t="s">
        <v>187</v>
      </c>
      <c r="B138" s="100" t="s">
        <v>206</v>
      </c>
      <c r="C138" s="31">
        <v>89.95</v>
      </c>
      <c r="D138" s="8">
        <f t="shared" si="22"/>
        <v>116.935</v>
      </c>
      <c r="E138" s="124">
        <v>82.95</v>
      </c>
      <c r="J138" s="112"/>
      <c r="K138" s="112"/>
      <c r="L138" s="112"/>
      <c r="M138" s="112"/>
    </row>
    <row r="139" spans="1:5" ht="18.75">
      <c r="A139" s="99" t="s">
        <v>188</v>
      </c>
      <c r="B139" s="100" t="s">
        <v>207</v>
      </c>
      <c r="C139" s="31">
        <v>94.95</v>
      </c>
      <c r="D139" s="8">
        <f t="shared" si="22"/>
        <v>123.435</v>
      </c>
      <c r="E139" s="123" t="s">
        <v>74</v>
      </c>
    </row>
    <row r="140" spans="1:5" ht="18.75">
      <c r="A140" s="99" t="s">
        <v>189</v>
      </c>
      <c r="B140" s="100" t="s">
        <v>208</v>
      </c>
      <c r="C140" s="31">
        <v>94.95</v>
      </c>
      <c r="D140" s="8">
        <f t="shared" si="22"/>
        <v>123.435</v>
      </c>
      <c r="E140" s="123" t="s">
        <v>74</v>
      </c>
    </row>
    <row r="141" spans="1:5" ht="18.75">
      <c r="A141" s="99" t="s">
        <v>190</v>
      </c>
      <c r="B141" s="100" t="s">
        <v>209</v>
      </c>
      <c r="C141" s="31">
        <v>94.95</v>
      </c>
      <c r="D141" s="8">
        <f t="shared" si="22"/>
        <v>123.435</v>
      </c>
      <c r="E141" s="123" t="s">
        <v>74</v>
      </c>
    </row>
    <row r="142" spans="1:5" ht="18.75">
      <c r="A142" s="99" t="s">
        <v>191</v>
      </c>
      <c r="B142" s="100" t="s">
        <v>210</v>
      </c>
      <c r="C142" s="31">
        <v>149.95</v>
      </c>
      <c r="D142" s="8">
        <f t="shared" si="22"/>
        <v>194.935</v>
      </c>
      <c r="E142" s="123" t="s">
        <v>74</v>
      </c>
    </row>
    <row r="143" spans="1:5" ht="18.75">
      <c r="A143" s="99" t="s">
        <v>192</v>
      </c>
      <c r="B143" s="100" t="s">
        <v>211</v>
      </c>
      <c r="C143" s="31">
        <v>109.95</v>
      </c>
      <c r="D143" s="8">
        <f t="shared" si="22"/>
        <v>142.935</v>
      </c>
      <c r="E143" s="123" t="s">
        <v>74</v>
      </c>
    </row>
    <row r="144" spans="1:5" ht="18.75">
      <c r="A144" s="99" t="s">
        <v>193</v>
      </c>
      <c r="B144" s="100" t="s">
        <v>212</v>
      </c>
      <c r="C144" s="31">
        <v>169.95</v>
      </c>
      <c r="D144" s="8">
        <f t="shared" si="22"/>
        <v>220.935</v>
      </c>
      <c r="E144" s="123" t="s">
        <v>74</v>
      </c>
    </row>
    <row r="145" spans="1:5" ht="18.75">
      <c r="A145" s="99" t="s">
        <v>194</v>
      </c>
      <c r="B145" s="100" t="s">
        <v>213</v>
      </c>
      <c r="C145" s="31">
        <v>249.95</v>
      </c>
      <c r="D145" s="8">
        <f t="shared" si="22"/>
        <v>324.935</v>
      </c>
      <c r="E145" s="123" t="s">
        <v>74</v>
      </c>
    </row>
    <row r="146" spans="1:5" ht="18.75">
      <c r="A146" s="99" t="s">
        <v>195</v>
      </c>
      <c r="B146" s="100" t="s">
        <v>241</v>
      </c>
      <c r="C146" s="31">
        <v>119.95</v>
      </c>
      <c r="D146" s="8">
        <f t="shared" si="22"/>
        <v>155.935</v>
      </c>
      <c r="E146" s="123" t="s">
        <v>74</v>
      </c>
    </row>
    <row r="147" spans="1:5" ht="19.5" thickBot="1">
      <c r="A147" s="101" t="s">
        <v>196</v>
      </c>
      <c r="B147" s="102" t="s">
        <v>214</v>
      </c>
      <c r="C147" s="39">
        <v>269.95</v>
      </c>
      <c r="D147" s="41">
        <f t="shared" si="22"/>
        <v>350.935</v>
      </c>
      <c r="E147" s="125" t="s">
        <v>74</v>
      </c>
    </row>
  </sheetData>
  <sheetProtection/>
  <mergeCells count="52">
    <mergeCell ref="I117:M117"/>
    <mergeCell ref="G83:I83"/>
    <mergeCell ref="I113:M113"/>
    <mergeCell ref="I104:O104"/>
    <mergeCell ref="I106:M106"/>
    <mergeCell ref="I107:M107"/>
    <mergeCell ref="N118:N119"/>
    <mergeCell ref="I46:K46"/>
    <mergeCell ref="I56:K56"/>
    <mergeCell ref="I114:M114"/>
    <mergeCell ref="I115:M115"/>
    <mergeCell ref="I116:M116"/>
    <mergeCell ref="F46:H46"/>
    <mergeCell ref="F56:H56"/>
    <mergeCell ref="D112:D113"/>
    <mergeCell ref="G69:J69"/>
    <mergeCell ref="I121:M121"/>
    <mergeCell ref="F8:H8"/>
    <mergeCell ref="I8:K8"/>
    <mergeCell ref="I118:M119"/>
    <mergeCell ref="I108:M108"/>
    <mergeCell ref="E112:E113"/>
    <mergeCell ref="A115:E115"/>
    <mergeCell ref="A104:E104"/>
    <mergeCell ref="E110:E111"/>
    <mergeCell ref="A112:A113"/>
    <mergeCell ref="A126:E126"/>
    <mergeCell ref="A110:A111"/>
    <mergeCell ref="B110:B111"/>
    <mergeCell ref="C110:C111"/>
    <mergeCell ref="D110:D111"/>
    <mergeCell ref="B112:B113"/>
    <mergeCell ref="A4:O5"/>
    <mergeCell ref="A6:O6"/>
    <mergeCell ref="I120:M120"/>
    <mergeCell ref="C46:E46"/>
    <mergeCell ref="C8:E8"/>
    <mergeCell ref="C64:E64"/>
    <mergeCell ref="F64:H64"/>
    <mergeCell ref="C112:C113"/>
    <mergeCell ref="C56:E56"/>
    <mergeCell ref="A44:K44"/>
    <mergeCell ref="A2:P3"/>
    <mergeCell ref="J123:M123"/>
    <mergeCell ref="I109:M109"/>
    <mergeCell ref="I110:M110"/>
    <mergeCell ref="I111:M111"/>
    <mergeCell ref="I112:M112"/>
    <mergeCell ref="A100:M101"/>
    <mergeCell ref="D83:F83"/>
    <mergeCell ref="I64:K64"/>
    <mergeCell ref="C69:F6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41" r:id="rId2"/>
  <headerFooter>
    <oddFooter>&amp;CALL PRICES EXCLUDE VAT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Claire</cp:lastModifiedBy>
  <cp:lastPrinted>2021-12-13T12:48:17Z</cp:lastPrinted>
  <dcterms:created xsi:type="dcterms:W3CDTF">2019-07-30T08:31:29Z</dcterms:created>
  <dcterms:modified xsi:type="dcterms:W3CDTF">2022-04-01T15:14:04Z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-1349300455</vt:i4>
  </property>
  <property fmtid="{D5CDD505-2E9C-101B-9397-08002B2CF9AE}" pid="3" name="_NewReviewCycle">
    <vt:lpwstr/>
  </property>
  <property fmtid="{D5CDD505-2E9C-101B-9397-08002B2CF9AE}" pid="4" name="_EmailSubject">
    <vt:lpwstr>Price List - Update</vt:lpwstr>
  </property>
  <property fmtid="{D5CDD505-2E9C-101B-9397-08002B2CF9AE}" pid="5" name="_AuthorEmail">
    <vt:lpwstr>admin@jiseurope.co.uk</vt:lpwstr>
  </property>
  <property fmtid="{D5CDD505-2E9C-101B-9397-08002B2CF9AE}" pid="6" name="_AuthorEmailDisplayName">
    <vt:lpwstr>JIS Europe Ltd</vt:lpwstr>
  </property>
  <property fmtid="{D5CDD505-2E9C-101B-9397-08002B2CF9AE}" pid="7" name="_PreviousAdHocReviewCycleID">
    <vt:i4>-1817871069</vt:i4>
  </property>
</Properties>
</file>